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26" activeTab="0"/>
  </bookViews>
  <sheets>
    <sheet name="A. Experimentales" sheetId="1" r:id="rId1"/>
    <sheet name="B. Hum. y Soc." sheetId="2" r:id="rId2"/>
    <sheet name="C. Hum. y Soc" sheetId="3" r:id="rId3"/>
  </sheets>
  <definedNames/>
  <calcPr fullCalcOnLoad="1"/>
</workbook>
</file>

<file path=xl/sharedStrings.xml><?xml version="1.0" encoding="utf-8"?>
<sst xmlns="http://schemas.openxmlformats.org/spreadsheetml/2006/main" count="329" uniqueCount="126">
  <si>
    <t>no</t>
  </si>
  <si>
    <t>A.1. Artículos en revistas</t>
  </si>
  <si>
    <t>A.2. Libros Completos</t>
  </si>
  <si>
    <t>A.3. Capítulos de Libros</t>
  </si>
  <si>
    <t>A.4. Publicaciones de Ponencias</t>
  </si>
  <si>
    <t>A.6. Patentes</t>
  </si>
  <si>
    <t>A.7. Dirección de Tesis</t>
  </si>
  <si>
    <t>A.9. Estancias en Centros Extranjeros</t>
  </si>
  <si>
    <t>Puntuación</t>
  </si>
  <si>
    <t>Ámbito</t>
  </si>
  <si>
    <t>Participación</t>
  </si>
  <si>
    <t>Autor</t>
  </si>
  <si>
    <t>Editor</t>
  </si>
  <si>
    <t>Coordinador</t>
  </si>
  <si>
    <t>Nacional</t>
  </si>
  <si>
    <t>Iberoamericano</t>
  </si>
  <si>
    <t>Internacional</t>
  </si>
  <si>
    <t>Comunicación publicada</t>
  </si>
  <si>
    <t>Conferencia Plenaria o Ponencia por Invitación Publicada</t>
  </si>
  <si>
    <t>Nacional o Iberoamericano</t>
  </si>
  <si>
    <t>Investigador Principal</t>
  </si>
  <si>
    <t>Colaborador (Investigador o Becario)</t>
  </si>
  <si>
    <t>A.5. Proyectos</t>
  </si>
  <si>
    <t>de Proy. Nacional</t>
  </si>
  <si>
    <t>de Proy. Europeo</t>
  </si>
  <si>
    <t>Importe</t>
  </si>
  <si>
    <t>UAH</t>
  </si>
  <si>
    <t>otras Entidades</t>
  </si>
  <si>
    <t>Tipo</t>
  </si>
  <si>
    <t>Internacional o Asimiladas</t>
  </si>
  <si>
    <t>Mención Internacional</t>
  </si>
  <si>
    <t>Codirectores</t>
  </si>
  <si>
    <t>Si</t>
  </si>
  <si>
    <t>No</t>
  </si>
  <si>
    <t>sin codirector</t>
  </si>
  <si>
    <t>Cuantía del Premio</t>
  </si>
  <si>
    <t>A.8. Premios de Investigación</t>
  </si>
  <si>
    <t>Meses completos</t>
  </si>
  <si>
    <t>Ámbito del Congreso</t>
  </si>
  <si>
    <t>B.1. Artículos, Capítulos de Libro y Comunicaciones a Congresos Publicadas</t>
  </si>
  <si>
    <t>B.2. Libros Completos</t>
  </si>
  <si>
    <t>B.3. Proyectos</t>
  </si>
  <si>
    <t>B.4. Patentes</t>
  </si>
  <si>
    <t>B.5. Dirección de Tesis</t>
  </si>
  <si>
    <t>B.7. Estancias en Centros Extranjeros</t>
  </si>
  <si>
    <t>Publicación</t>
  </si>
  <si>
    <t>autores</t>
  </si>
  <si>
    <t>B.1. Conciertos Musicales, Exposiciones o Excavaciones</t>
  </si>
  <si>
    <t>B.1. Entradas en Diccionarios o Enciclopedias</t>
  </si>
  <si>
    <t>Nº de entradas</t>
  </si>
  <si>
    <t>autor uah</t>
  </si>
  <si>
    <t>autor internacional</t>
  </si>
  <si>
    <t>autor nacional</t>
  </si>
  <si>
    <t>editor uah</t>
  </si>
  <si>
    <t>editor nacional</t>
  </si>
  <si>
    <t>editor internacional</t>
  </si>
  <si>
    <t>ambito uah</t>
  </si>
  <si>
    <t>ambito nacional</t>
  </si>
  <si>
    <t>amb. Internac</t>
  </si>
  <si>
    <t>A. Baremo Ciencias Experimentales</t>
  </si>
  <si>
    <t>Mención Internac.</t>
  </si>
  <si>
    <t xml:space="preserve">Se establecen categorías en función de los listados de “Journal Citation Reports” (ISI), ampliamente utilizados para estos fines. Se considerará su inclusión o no en dichos listados, así como la posición de cada revista en el apartado correspondiente a la materia de que se trate. Si una revista aparece en más de un apartado, se considerará la situación más favorable. </t>
  </si>
  <si>
    <t xml:space="preserve">En todo caso, debe tratarse de revistas de investigación, con “referees” y bibliografía. Las publicaciones por medios informáticos en la “www” serán consideradas con igual tratamiento. </t>
  </si>
  <si>
    <t>Deberán contar con ISBN. Cuando su extensión sea reducida (hasta 50 páginas) su valoración se hará como capítulo de libro</t>
  </si>
  <si>
    <t>· No se considerarán las Tesis Doctorales publicadas en editoriales o colecciones, ni los libros de carácter docente y de divulgación. Las revisiones científicas de libros se asimilarán a libros completos como editor.</t>
  </si>
  <si>
    <t>· Se valorarán distintas ediciones (no reimpresiones) si cambia sustancialmente su contenido.</t>
  </si>
  <si>
    <t>· La edición de una revista se valorará como la edición de un libro. Si se publican varios números en el mismo año, sólo se contabilizará una edición por año.</t>
  </si>
  <si>
    <t>· Se considerarán como libros o capítulos de libro, en su caso, los siguientes tipos de publicaciones de investigación: Monografías / Ediciones críticas / Informes / Catálogos de exposiciones / Discos compactos / Vídeos / Publicaciones en la “www” / Traducciones de libros que contengan un estudio de la obra.</t>
  </si>
  <si>
    <t>· Los libros (o capítulos de libro, en su caso) publicados en lenguas nacionales o del ámbito iberoamericano no podrán ser baremados como internacionales.</t>
  </si>
  <si>
    <t>· Un libro de resúmenes de un congreso que corresponda a su libro de actas, llevando como título el nombre del congreso celebrado, se valorará por sus comunicaciones según el apartado correspondiente.</t>
  </si>
  <si>
    <r>
      <t xml:space="preserve">Deberán contar también con ISBN. Como máximo, por </t>
    </r>
    <r>
      <rPr>
        <b/>
        <sz val="8"/>
        <color indexed="8"/>
        <rFont val="Calibri"/>
        <family val="2"/>
      </rPr>
      <t>varios capítulos</t>
    </r>
    <r>
      <rPr>
        <sz val="8"/>
        <color indexed="8"/>
        <rFont val="Calibri"/>
        <family val="2"/>
      </rPr>
      <t xml:space="preserve"> del mismo libro sólo se podrá llegar a la puntuación </t>
    </r>
    <r>
      <rPr>
        <b/>
        <sz val="8"/>
        <color indexed="8"/>
        <rFont val="Calibri"/>
        <family val="2"/>
      </rPr>
      <t>del libro completo</t>
    </r>
    <r>
      <rPr>
        <sz val="8"/>
        <color indexed="8"/>
        <rFont val="Calibri"/>
        <family val="2"/>
      </rPr>
      <t>.</t>
    </r>
  </si>
  <si>
    <t>La participación (con publicación) en una mesa redonda se valorará como ponencia. La moderación no se valora.</t>
  </si>
  <si>
    <t>Las publicaciones breves de ponencias o las reseñas de libro de corta extensión (hasta dos páginas) se asimilan a comunicaciones publicadas.</t>
  </si>
  <si>
    <t>La publicación adicional en otro libro o revista con mayor amplitud, conservando el mismo título, se valorará además como capítulo de libro o artículo, en su caso.</t>
  </si>
  <si>
    <t>En proyectos coordinados, se considerará la coordinación del proyecto y el subproyecto en el que figure el investigador. Se baremarán como proyectos las ayudas de infraestructura.</t>
  </si>
  <si>
    <r>
      <t xml:space="preserve">Sólo se considerarán patentes en </t>
    </r>
    <r>
      <rPr>
        <b/>
        <i/>
        <sz val="8"/>
        <color indexed="8"/>
        <rFont val="Calibri"/>
        <family val="2"/>
      </rPr>
      <t>explotación,</t>
    </r>
    <r>
      <rPr>
        <i/>
        <sz val="8"/>
        <color indexed="8"/>
        <rFont val="Calibri"/>
        <family val="2"/>
      </rPr>
      <t xml:space="preserve"> licenciadas o concedidas con examen previo. Para su valoración se utilizará la fecha de registro. </t>
    </r>
  </si>
  <si>
    <t>Sólo se considerarán las que hayan sido leídas.</t>
  </si>
  <si>
    <t>Se valorarán por su cuantía económica.</t>
  </si>
  <si>
    <t>B. Baremo Ciencias Humanas y Sociales</t>
  </si>
  <si>
    <t>de la UAH</t>
  </si>
  <si>
    <t>Entidad Financia</t>
  </si>
  <si>
    <t>nº Autores</t>
  </si>
  <si>
    <t>nº Páginas</t>
  </si>
  <si>
    <t>Autor/Editor</t>
  </si>
  <si>
    <t>Participación como autor o interprete en conciertos musicales, exposiciones o excavaciones.</t>
  </si>
  <si>
    <t xml:space="preserve">Redacción de entradas firmadas en diccionarios o enciclopedias </t>
  </si>
  <si>
    <t xml:space="preserve">Deberán contar con ISBN. No se considerarán los libros de carácter docente o de divulgación. </t>
  </si>
  <si>
    <t>Se valorarán por cada mes completo. Máximo por estancia será de 24 meses.</t>
  </si>
  <si>
    <t>A.10. Presidentes de Comité Organizador o Científico de Congresos</t>
  </si>
  <si>
    <t>B.8. Presidentes de Comité Organizador o Científico de Congresos</t>
  </si>
  <si>
    <t>Indexada</t>
  </si>
  <si>
    <t>No Indexada</t>
  </si>
  <si>
    <t>Un codirector</t>
  </si>
  <si>
    <t>Dos codirectores</t>
  </si>
  <si>
    <t>Sin codirector</t>
  </si>
  <si>
    <t>Nacional o Iberoamericano y Social</t>
  </si>
  <si>
    <t>B.6. Premios de Investigación</t>
  </si>
  <si>
    <t>Cuartil en el JCR</t>
  </si>
  <si>
    <t>Nombre:</t>
  </si>
  <si>
    <t>Departamento:</t>
  </si>
  <si>
    <t>1er cuartil</t>
  </si>
  <si>
    <t>2º cuartil</t>
  </si>
  <si>
    <t>3er cuartil</t>
  </si>
  <si>
    <t>4º cuartil</t>
  </si>
  <si>
    <t>no en jcr</t>
  </si>
  <si>
    <t>Núm. Autores</t>
  </si>
  <si>
    <t>Coordinador de Proyectos</t>
  </si>
  <si>
    <t>de Proyectos Nacionales</t>
  </si>
  <si>
    <t>de Proyectos Europeos</t>
  </si>
  <si>
    <t>ISSN</t>
  </si>
  <si>
    <t>Título</t>
  </si>
  <si>
    <t>Entidad Financiadora</t>
  </si>
  <si>
    <t>Referencia</t>
  </si>
  <si>
    <t>Lugar de Estancia</t>
  </si>
  <si>
    <t>Año de Estancia</t>
  </si>
  <si>
    <t>Nombre del Congreso</t>
  </si>
  <si>
    <t>Nombre Doctorando</t>
  </si>
  <si>
    <t>Denominación del Premio</t>
  </si>
  <si>
    <t>Identificador</t>
  </si>
  <si>
    <t>Coordinación de proyectos</t>
  </si>
  <si>
    <t>Sí</t>
  </si>
  <si>
    <t xml:space="preserve">A.5. Contratos art.60 LOSU (art.83 LOU) </t>
  </si>
  <si>
    <t>Sólo se valorarán los Congresos en los que haya sido Presidente/a</t>
  </si>
  <si>
    <t>DOI</t>
  </si>
  <si>
    <t xml:space="preserve">B.3. Contratos art.60 LOSU (art.83 LOU) </t>
  </si>
  <si>
    <t>Sólo se valorarán los Congresos en los que haya sido Presidente/a. Máximo en este apartado 12 ptos.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</si>
</sst>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23"/>
      <name val="Calibri"/>
      <family val="2"/>
    </font>
    <font>
      <sz val="9"/>
      <color indexed="8"/>
      <name val="Arial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i/>
      <sz val="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3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10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2" fontId="8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3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0" fillId="33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34" borderId="12" xfId="0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166" fontId="0" fillId="34" borderId="12" xfId="0" applyNumberFormat="1" applyFill="1" applyBorder="1" applyAlignment="1" applyProtection="1">
      <alignment/>
      <protection locked="0"/>
    </xf>
    <xf numFmtId="0" fontId="0" fillId="34" borderId="12" xfId="0" applyNumberFormat="1" applyFill="1" applyBorder="1" applyAlignment="1" applyProtection="1">
      <alignment/>
      <protection locked="0"/>
    </xf>
    <xf numFmtId="166" fontId="0" fillId="34" borderId="12" xfId="0" applyNumberForma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justify" vertical="top" wrapText="1"/>
    </xf>
    <xf numFmtId="173" fontId="9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right"/>
    </xf>
    <xf numFmtId="2" fontId="19" fillId="33" borderId="11" xfId="0" applyNumberFormat="1" applyFont="1" applyFill="1" applyBorder="1" applyAlignment="1">
      <alignment horizontal="right"/>
    </xf>
    <xf numFmtId="2" fontId="19" fillId="33" borderId="0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4" borderId="12" xfId="0" applyNumberForma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0" fillId="33" borderId="0" xfId="0" applyFill="1" applyAlignment="1">
      <alignment horizontal="right" vertical="center"/>
    </xf>
    <xf numFmtId="0" fontId="0" fillId="34" borderId="12" xfId="0" applyFill="1" applyBorder="1" applyAlignment="1" applyProtection="1">
      <alignment horizontal="left"/>
      <protection locked="0"/>
    </xf>
    <xf numFmtId="166" fontId="0" fillId="34" borderId="12" xfId="0" applyNumberForma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4" fillId="33" borderId="0" xfId="0" applyFont="1" applyFill="1" applyAlignment="1">
      <alignment vertical="top" wrapText="1"/>
    </xf>
    <xf numFmtId="0" fontId="8" fillId="33" borderId="12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66" fontId="0" fillId="34" borderId="12" xfId="0" applyNumberFormat="1" applyFill="1" applyBorder="1" applyAlignment="1" applyProtection="1">
      <alignment/>
      <protection locked="0"/>
    </xf>
    <xf numFmtId="0" fontId="23" fillId="33" borderId="0" xfId="0" applyFont="1" applyFill="1" applyAlignment="1">
      <alignment horizontal="left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top" wrapText="1"/>
    </xf>
    <xf numFmtId="166" fontId="0" fillId="34" borderId="13" xfId="0" applyNumberFormat="1" applyFill="1" applyBorder="1" applyAlignment="1" applyProtection="1">
      <alignment/>
      <protection locked="0"/>
    </xf>
    <xf numFmtId="166" fontId="0" fillId="34" borderId="15" xfId="0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0" fillId="34" borderId="13" xfId="0" applyNumberFormat="1" applyFill="1" applyBorder="1" applyAlignment="1" applyProtection="1">
      <alignment horizontal="left"/>
      <protection locked="0"/>
    </xf>
    <xf numFmtId="0" fontId="0" fillId="34" borderId="15" xfId="0" applyNumberForma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justify" vertical="top" wrapText="1"/>
    </xf>
    <xf numFmtId="166" fontId="0" fillId="34" borderId="13" xfId="0" applyNumberFormat="1" applyFill="1" applyBorder="1" applyAlignment="1" applyProtection="1">
      <alignment horizontal="left"/>
      <protection locked="0"/>
    </xf>
    <xf numFmtId="166" fontId="0" fillId="34" borderId="15" xfId="0" applyNumberFormat="1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0" fillId="33" borderId="12" xfId="0" applyFont="1" applyFill="1" applyBorder="1" applyAlignment="1">
      <alignment horizontal="center"/>
    </xf>
    <xf numFmtId="166" fontId="0" fillId="34" borderId="12" xfId="0" applyNumberFormat="1" applyFill="1" applyBorder="1" applyAlignment="1" applyProtection="1">
      <alignment/>
      <protection locked="0"/>
    </xf>
    <xf numFmtId="166" fontId="0" fillId="34" borderId="13" xfId="0" applyNumberFormat="1" applyFill="1" applyBorder="1" applyAlignment="1" applyProtection="1">
      <alignment horizontal="center"/>
      <protection locked="0"/>
    </xf>
    <xf numFmtId="166" fontId="0" fillId="34" borderId="15" xfId="0" applyNumberFormat="1" applyFill="1" applyBorder="1" applyAlignment="1" applyProtection="1">
      <alignment horizontal="center"/>
      <protection locked="0"/>
    </xf>
    <xf numFmtId="0" fontId="0" fillId="34" borderId="12" xfId="0" applyNumberFormat="1" applyFill="1" applyBorder="1" applyAlignment="1" applyProtection="1">
      <alignment horizontal="left"/>
      <protection locked="0"/>
    </xf>
    <xf numFmtId="0" fontId="0" fillId="34" borderId="12" xfId="0" applyNumberForma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0">
    <dxf>
      <font>
        <b val="0"/>
        <i val="0"/>
      </font>
    </dxf>
    <dxf>
      <font>
        <b val="0"/>
        <i val="0"/>
        <color theme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b val="0"/>
        <i val="0"/>
      </font>
    </dxf>
    <dxf>
      <font>
        <b val="0"/>
        <i val="0"/>
        <color theme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6200" y="0"/>
          <a:ext cx="1838325" cy="1038225"/>
          <a:chOff x="799" y="556"/>
          <a:chExt cx="2900" cy="1638"/>
        </a:xfrm>
        <a:solidFill>
          <a:srgbClr val="FFFFFF"/>
        </a:solidFill>
      </xdr:grpSpPr>
      <xdr:pic>
        <xdr:nvPicPr>
          <xdr:cNvPr id="2" name="Picture 4" descr="logo fol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9" y="556"/>
            <a:ext cx="2900" cy="8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"/>
          <xdr:cNvSpPr txBox="1">
            <a:spLocks noChangeArrowheads="1"/>
          </xdr:cNvSpPr>
        </xdr:nvSpPr>
        <xdr:spPr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VICERRECTORADO DE INVESTIGACIÓN 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Y TRANSFERENCIA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Servicio de Gestión de la Investigación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723900</xdr:colOff>
      <xdr:row>1</xdr:row>
      <xdr:rowOff>295275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133850" y="152400"/>
          <a:ext cx="1724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Sección de Becas y Otras Ayudas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Colegio de León – C/ Libreros, nº 21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28801 Alcalá de Henares (Madrid)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Teléfono: 91 885 68 09 – Fax:  91 885 43 70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152400</xdr:rowOff>
    </xdr:from>
    <xdr:to>
      <xdr:col>6</xdr:col>
      <xdr:colOff>904875</xdr:colOff>
      <xdr:row>1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76700" y="152400"/>
          <a:ext cx="2867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Sección de Becas y Otras Ayudas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Colegio de León – C/ Libreros, nº 21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28801 Alcalá de Henares (Madrid)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Teléfono: 91 885 68 09 – Fax:  91 885 43 70
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85725</xdr:rowOff>
    </xdr:from>
    <xdr:to>
      <xdr:col>1</xdr:col>
      <xdr:colOff>1714500</xdr:colOff>
      <xdr:row>2</xdr:row>
      <xdr:rowOff>200025</xdr:rowOff>
    </xdr:to>
    <xdr:grpSp>
      <xdr:nvGrpSpPr>
        <xdr:cNvPr id="2" name="Group 3"/>
        <xdr:cNvGrpSpPr>
          <a:grpSpLocks noChangeAspect="1"/>
        </xdr:cNvGrpSpPr>
      </xdr:nvGrpSpPr>
      <xdr:grpSpPr>
        <a:xfrm>
          <a:off x="76200" y="85725"/>
          <a:ext cx="1838325" cy="1038225"/>
          <a:chOff x="799" y="556"/>
          <a:chExt cx="2900" cy="1638"/>
        </a:xfrm>
        <a:solidFill>
          <a:srgbClr val="FFFFFF"/>
        </a:solidFill>
      </xdr:grpSpPr>
      <xdr:pic>
        <xdr:nvPicPr>
          <xdr:cNvPr id="3" name="Picture 4" descr="logo fol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9" y="556"/>
            <a:ext cx="2900" cy="8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5"/>
          <xdr:cNvSpPr txBox="1">
            <a:spLocks noChangeArrowheads="1"/>
          </xdr:cNvSpPr>
        </xdr:nvSpPr>
        <xdr:spPr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VICERRECTORADO DE INVESTIGACIÓN 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Y TRANSFERENCIA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Servicio de Gestión de la Investigación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6200" y="0"/>
          <a:ext cx="1838325" cy="1038225"/>
          <a:chOff x="799" y="556"/>
          <a:chExt cx="2900" cy="1638"/>
        </a:xfrm>
        <a:solidFill>
          <a:srgbClr val="FFFFFF"/>
        </a:solidFill>
      </xdr:grpSpPr>
      <xdr:pic>
        <xdr:nvPicPr>
          <xdr:cNvPr id="2" name="Picture 4" descr="logo fol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9" y="556"/>
            <a:ext cx="2900" cy="8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"/>
          <xdr:cNvSpPr txBox="1">
            <a:spLocks noChangeArrowheads="1"/>
          </xdr:cNvSpPr>
        </xdr:nvSpPr>
        <xdr:spPr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VICERRECTORADO DE INVESTIGACIÓN 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Y TRANSFERENCIA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Servicio de Gestión de la Investigación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723900</xdr:colOff>
      <xdr:row>1</xdr:row>
      <xdr:rowOff>295275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133850" y="152400"/>
          <a:ext cx="1724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Sección de Becas y Otras Ayudas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Colegio de León – C/ Libreros, nº 21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28801 Alcalá de Henares (Madrid)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Teléfono: 91 885 68 09 – Fax:  91 885 43 70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1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.28125" style="1" customWidth="1"/>
    <col min="2" max="2" width="20.140625" style="45" customWidth="1"/>
    <col min="3" max="3" width="20.421875" style="1" customWidth="1"/>
    <col min="4" max="4" width="18.140625" style="1" customWidth="1"/>
    <col min="5" max="5" width="15.00390625" style="1" customWidth="1"/>
    <col min="6" max="6" width="12.28125" style="1" customWidth="1"/>
    <col min="7" max="8" width="11.28125" style="1" customWidth="1"/>
    <col min="9" max="18" width="11.28125" style="1" hidden="1" customWidth="1"/>
    <col min="19" max="19" width="11.421875" style="1" hidden="1" customWidth="1"/>
    <col min="20" max="20" width="11.421875" style="1" customWidth="1"/>
    <col min="21" max="21" width="12.421875" style="1" customWidth="1"/>
    <col min="22" max="16384" width="11.421875" style="1" customWidth="1"/>
  </cols>
  <sheetData>
    <row r="1" ht="33" customHeight="1"/>
    <row r="2" ht="39.75" customHeight="1"/>
    <row r="3" ht="15.75" customHeight="1"/>
    <row r="4" spans="2:6" ht="15.75" customHeight="1">
      <c r="B4" s="64"/>
      <c r="C4" s="64"/>
      <c r="D4" s="64"/>
      <c r="E4" s="64"/>
      <c r="F4" s="64"/>
    </row>
    <row r="5" spans="2:6" ht="15.75" customHeight="1">
      <c r="B5" s="50"/>
      <c r="C5" s="50"/>
      <c r="D5" s="50"/>
      <c r="E5" s="50"/>
      <c r="F5" s="50"/>
    </row>
    <row r="6" spans="2:6" ht="15.75" customHeight="1">
      <c r="B6" s="52" t="s">
        <v>98</v>
      </c>
      <c r="C6" s="72"/>
      <c r="D6" s="73"/>
      <c r="E6" s="73"/>
      <c r="F6" s="74"/>
    </row>
    <row r="7" spans="2:6" ht="15.75" customHeight="1">
      <c r="B7" s="52" t="s">
        <v>99</v>
      </c>
      <c r="C7" s="72"/>
      <c r="D7" s="73"/>
      <c r="E7" s="73"/>
      <c r="F7" s="74"/>
    </row>
    <row r="8" spans="1:4" ht="18.75">
      <c r="A8" s="12"/>
      <c r="B8" s="46"/>
      <c r="C8" s="4"/>
      <c r="D8" s="4"/>
    </row>
    <row r="9" spans="1:20" ht="18.75" customHeight="1">
      <c r="A9" s="9" t="s">
        <v>59</v>
      </c>
      <c r="B9" s="47"/>
      <c r="C9" s="10"/>
      <c r="F9" s="39">
        <f>F11+F97+F133+F164+F192+F227+F249+F260+F276+F287+F307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6"/>
      <c r="S9" s="36"/>
      <c r="T9" s="34"/>
    </row>
    <row r="10" spans="6:20" ht="15"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6"/>
      <c r="S10" s="36"/>
      <c r="T10" s="34"/>
    </row>
    <row r="11" spans="1:20" s="10" customFormat="1" ht="15.75">
      <c r="A11" s="10" t="s">
        <v>1</v>
      </c>
      <c r="B11" s="47"/>
      <c r="F11" s="40">
        <f>SUM(F16:F94)</f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37"/>
      <c r="S11" s="37"/>
      <c r="T11" s="35"/>
    </row>
    <row r="12" spans="2:20" s="10" customFormat="1" ht="49.5" customHeight="1">
      <c r="B12" s="68" t="s">
        <v>61</v>
      </c>
      <c r="C12" s="68"/>
      <c r="D12" s="68"/>
      <c r="E12" s="68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7"/>
      <c r="S12" s="37"/>
      <c r="T12" s="35"/>
    </row>
    <row r="13" spans="2:20" s="10" customFormat="1" ht="23.25" customHeight="1">
      <c r="B13" s="68" t="s">
        <v>62</v>
      </c>
      <c r="C13" s="68"/>
      <c r="D13" s="68"/>
      <c r="E13" s="68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7"/>
      <c r="S13" s="37"/>
      <c r="T13" s="35"/>
    </row>
    <row r="14" spans="6:20" ht="15">
      <c r="F14" s="3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6"/>
      <c r="S14" s="36"/>
      <c r="T14" s="34"/>
    </row>
    <row r="15" spans="2:22" ht="15.75">
      <c r="B15" s="15" t="s">
        <v>109</v>
      </c>
      <c r="C15" s="15" t="s">
        <v>123</v>
      </c>
      <c r="D15" s="15" t="s">
        <v>97</v>
      </c>
      <c r="E15" s="15" t="s">
        <v>105</v>
      </c>
      <c r="F15" s="15" t="s">
        <v>8</v>
      </c>
      <c r="H15" s="38"/>
      <c r="I15" s="3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6"/>
      <c r="U15" s="36"/>
      <c r="V15" s="34"/>
    </row>
    <row r="16" spans="1:22" ht="15">
      <c r="A16" s="13">
        <f>IF(D16&gt;0,1,)</f>
        <v>0</v>
      </c>
      <c r="B16" s="53"/>
      <c r="C16" s="53"/>
      <c r="D16" s="25"/>
      <c r="E16" s="25"/>
      <c r="F16" s="29">
        <f>N16*O16</f>
        <v>0</v>
      </c>
      <c r="H16" s="38"/>
      <c r="I16" s="38"/>
      <c r="J16" s="17"/>
      <c r="K16" s="17"/>
      <c r="L16" s="17"/>
      <c r="M16" s="17"/>
      <c r="N16" s="17">
        <f>IF(D16=$P$16,18,IF(D16=$P$17,15,IF(D16=$P$18,12,IF(D16=$P$19,8,IF(D16=$P$20,2,0)))))</f>
        <v>0</v>
      </c>
      <c r="O16" s="17">
        <f>IF(E16=0,0,IF(E16&lt;=3,1,IF(E16&lt;=5,0.9,IF(E16&lt;=25,0.8,IF(E16&gt;25,0.4,0)))))</f>
        <v>0</v>
      </c>
      <c r="P16" s="18" t="s">
        <v>100</v>
      </c>
      <c r="Q16" s="17"/>
      <c r="R16" s="17"/>
      <c r="S16" s="17"/>
      <c r="T16" s="36"/>
      <c r="U16" s="36"/>
      <c r="V16" s="34"/>
    </row>
    <row r="17" spans="1:22" ht="15">
      <c r="A17" s="13">
        <f>IF(D17&gt;0,A16+1,)</f>
        <v>0</v>
      </c>
      <c r="B17" s="53"/>
      <c r="C17" s="53"/>
      <c r="D17" s="25"/>
      <c r="E17" s="25"/>
      <c r="F17" s="29">
        <f>N17*O17</f>
        <v>0</v>
      </c>
      <c r="H17" s="38"/>
      <c r="I17" s="38"/>
      <c r="J17" s="17"/>
      <c r="K17" s="17"/>
      <c r="L17" s="17"/>
      <c r="M17" s="17"/>
      <c r="N17" s="17">
        <f>IF(D17=$P$16,18,IF(D17=$P$17,15,IF(D17=$P$18,12,IF(D17=$P$19,8,IF(D17=$P$20,2,0)))))</f>
        <v>0</v>
      </c>
      <c r="O17" s="17">
        <f aca="true" t="shared" si="0" ref="N17:O80">IF(E17&lt;=3,1,IF(E17&lt;=5,0.9,IF(E17&lt;=25,0.8,IF(E17&gt;25,0.4,0))))</f>
        <v>1</v>
      </c>
      <c r="P17" s="18" t="s">
        <v>101</v>
      </c>
      <c r="Q17" s="17"/>
      <c r="R17" s="17"/>
      <c r="S17" s="17"/>
      <c r="T17" s="36"/>
      <c r="U17" s="36"/>
      <c r="V17" s="34"/>
    </row>
    <row r="18" spans="1:22" ht="15">
      <c r="A18" s="13">
        <f>IF(D18&gt;0,A17+1,)</f>
        <v>0</v>
      </c>
      <c r="B18" s="53"/>
      <c r="C18" s="53"/>
      <c r="D18" s="25"/>
      <c r="E18" s="25"/>
      <c r="F18" s="29">
        <f aca="true" t="shared" si="1" ref="E18:F81">N18*O18</f>
        <v>0</v>
      </c>
      <c r="H18" s="38"/>
      <c r="I18" s="38"/>
      <c r="J18" s="17"/>
      <c r="K18" s="17"/>
      <c r="L18" s="17"/>
      <c r="M18" s="17"/>
      <c r="N18" s="17">
        <f>IF(D18=$P$16,18,IF(D18=$P$17,15,IF(D18=$P$18,12,IF(D18=$P$19,8,IF(D18=$P$20,2,0)))))</f>
        <v>0</v>
      </c>
      <c r="O18" s="17">
        <f t="shared" si="0"/>
        <v>1</v>
      </c>
      <c r="P18" s="18" t="s">
        <v>102</v>
      </c>
      <c r="Q18" s="17"/>
      <c r="R18" s="17"/>
      <c r="S18" s="17"/>
      <c r="T18" s="36"/>
      <c r="U18" s="36"/>
      <c r="V18" s="34"/>
    </row>
    <row r="19" spans="1:22" ht="15">
      <c r="A19" s="13">
        <f>IF(D19&gt;0,A18+1,)</f>
        <v>0</v>
      </c>
      <c r="B19" s="53"/>
      <c r="C19" s="53"/>
      <c r="D19" s="25"/>
      <c r="E19" s="25"/>
      <c r="F19" s="29">
        <f t="shared" si="1"/>
        <v>0</v>
      </c>
      <c r="H19" s="38"/>
      <c r="I19" s="38"/>
      <c r="J19" s="17"/>
      <c r="K19" s="17"/>
      <c r="L19" s="17"/>
      <c r="M19" s="17"/>
      <c r="N19" s="17">
        <f>IF(D19=$P$16,18,IF(D19=$P$17,15,IF(D19=$P$18,12,IF(D19=$P$19,8,IF(D19=$P$20,2,0)))))</f>
        <v>0</v>
      </c>
      <c r="O19" s="17">
        <f t="shared" si="0"/>
        <v>1</v>
      </c>
      <c r="P19" s="18" t="s">
        <v>103</v>
      </c>
      <c r="Q19" s="17"/>
      <c r="R19" s="17"/>
      <c r="S19" s="17"/>
      <c r="T19" s="36"/>
      <c r="U19" s="36"/>
      <c r="V19" s="34"/>
    </row>
    <row r="20" spans="1:22" ht="15">
      <c r="A20" s="13">
        <f>IF(D20&gt;0,A19+1,)</f>
        <v>0</v>
      </c>
      <c r="B20" s="53"/>
      <c r="C20" s="53"/>
      <c r="D20" s="25"/>
      <c r="E20" s="25"/>
      <c r="F20" s="29">
        <f t="shared" si="1"/>
        <v>0</v>
      </c>
      <c r="H20" s="38"/>
      <c r="I20" s="38"/>
      <c r="J20" s="17"/>
      <c r="K20" s="17"/>
      <c r="L20" s="17"/>
      <c r="M20" s="17"/>
      <c r="N20" s="17">
        <f>IF(D20=$P$16,18,IF(D20=$P$17,15,IF(D20=$P$18,12,IF(D20=$P$19,8,IF(D20=$P$20,2,0)))))</f>
        <v>0</v>
      </c>
      <c r="O20" s="17">
        <f t="shared" si="0"/>
        <v>1</v>
      </c>
      <c r="P20" s="18" t="s">
        <v>104</v>
      </c>
      <c r="Q20" s="17"/>
      <c r="R20" s="17"/>
      <c r="S20" s="17"/>
      <c r="T20" s="36"/>
      <c r="U20" s="36"/>
      <c r="V20" s="34"/>
    </row>
    <row r="21" spans="1:22" ht="15">
      <c r="A21" s="13">
        <f>IF(D21&gt;0,A20+1,)</f>
        <v>0</v>
      </c>
      <c r="B21" s="53"/>
      <c r="C21" s="53"/>
      <c r="D21" s="25"/>
      <c r="E21" s="25"/>
      <c r="F21" s="29">
        <f t="shared" si="1"/>
        <v>0</v>
      </c>
      <c r="H21" s="38"/>
      <c r="I21" s="38"/>
      <c r="J21" s="17"/>
      <c r="K21" s="17"/>
      <c r="L21" s="17"/>
      <c r="M21" s="17"/>
      <c r="N21" s="17">
        <f>IF(D21=$P$16,18,IF(D21=$P$17,15,IF(D21=$P$18,12,IF(D21=$P$19,8,IF(D21=$P$20,2,0)))))</f>
        <v>0</v>
      </c>
      <c r="O21" s="17">
        <f t="shared" si="0"/>
        <v>1</v>
      </c>
      <c r="P21" s="17"/>
      <c r="Q21" s="17"/>
      <c r="R21" s="17"/>
      <c r="S21" s="17"/>
      <c r="T21" s="36"/>
      <c r="U21" s="36"/>
      <c r="V21" s="34"/>
    </row>
    <row r="22" spans="1:22" ht="15">
      <c r="A22" s="13">
        <f>IF(D22&gt;0,A21+1,)</f>
        <v>0</v>
      </c>
      <c r="B22" s="53"/>
      <c r="C22" s="53"/>
      <c r="D22" s="25"/>
      <c r="E22" s="25"/>
      <c r="F22" s="29">
        <f t="shared" si="1"/>
        <v>0</v>
      </c>
      <c r="H22" s="38"/>
      <c r="I22" s="38"/>
      <c r="J22" s="17"/>
      <c r="K22" s="17"/>
      <c r="L22" s="17"/>
      <c r="M22" s="17"/>
      <c r="N22" s="17">
        <f>IF(D22=$P$16,18,IF(D22=$P$17,15,IF(D22=$P$18,12,IF(D22=$P$19,8,IF(D22=$P$20,2,0)))))</f>
        <v>0</v>
      </c>
      <c r="O22" s="17">
        <f t="shared" si="0"/>
        <v>1</v>
      </c>
      <c r="P22" s="17"/>
      <c r="Q22" s="17"/>
      <c r="R22" s="17"/>
      <c r="S22" s="17"/>
      <c r="T22" s="36"/>
      <c r="U22" s="36"/>
      <c r="V22" s="34"/>
    </row>
    <row r="23" spans="1:22" ht="15">
      <c r="A23" s="13">
        <f>IF(D23&gt;0,A22+1,)</f>
        <v>0</v>
      </c>
      <c r="B23" s="53"/>
      <c r="C23" s="53"/>
      <c r="D23" s="25"/>
      <c r="E23" s="25"/>
      <c r="F23" s="29">
        <f t="shared" si="1"/>
        <v>0</v>
      </c>
      <c r="H23" s="38"/>
      <c r="I23" s="38"/>
      <c r="J23" s="17"/>
      <c r="K23" s="17"/>
      <c r="L23" s="17"/>
      <c r="M23" s="17"/>
      <c r="N23" s="17">
        <f>IF(D23=$P$16,18,IF(D23=$P$17,15,IF(D23=$P$18,12,IF(D23=$P$19,8,IF(D23=$P$20,2,0)))))</f>
        <v>0</v>
      </c>
      <c r="O23" s="17">
        <f t="shared" si="0"/>
        <v>1</v>
      </c>
      <c r="P23" s="17"/>
      <c r="Q23" s="17"/>
      <c r="R23" s="17"/>
      <c r="S23" s="17"/>
      <c r="T23" s="36"/>
      <c r="U23" s="36"/>
      <c r="V23" s="34"/>
    </row>
    <row r="24" spans="1:22" ht="15">
      <c r="A24" s="13">
        <f>IF(D24&gt;0,A23+1,)</f>
        <v>0</v>
      </c>
      <c r="B24" s="53"/>
      <c r="C24" s="53"/>
      <c r="D24" s="25"/>
      <c r="E24" s="25"/>
      <c r="F24" s="29">
        <f t="shared" si="1"/>
        <v>0</v>
      </c>
      <c r="H24" s="38"/>
      <c r="I24" s="38"/>
      <c r="J24" s="17"/>
      <c r="K24" s="17"/>
      <c r="L24" s="17"/>
      <c r="M24" s="17"/>
      <c r="N24" s="17">
        <f>IF(D24=$P$16,18,IF(D24=$P$17,15,IF(D24=$P$18,12,IF(D24=$P$19,8,IF(D24=$P$20,2,0)))))</f>
        <v>0</v>
      </c>
      <c r="O24" s="17">
        <f t="shared" si="0"/>
        <v>1</v>
      </c>
      <c r="P24" s="17"/>
      <c r="Q24" s="17"/>
      <c r="R24" s="17"/>
      <c r="S24" s="17"/>
      <c r="T24" s="36"/>
      <c r="U24" s="36"/>
      <c r="V24" s="34"/>
    </row>
    <row r="25" spans="1:22" ht="15">
      <c r="A25" s="13">
        <f>IF(D25&gt;0,A24+1,)</f>
        <v>0</v>
      </c>
      <c r="B25" s="53"/>
      <c r="C25" s="53"/>
      <c r="D25" s="25"/>
      <c r="E25" s="25"/>
      <c r="F25" s="29">
        <f t="shared" si="1"/>
        <v>0</v>
      </c>
      <c r="H25" s="38"/>
      <c r="I25" s="38"/>
      <c r="J25" s="17"/>
      <c r="K25" s="17"/>
      <c r="L25" s="17"/>
      <c r="M25" s="17"/>
      <c r="N25" s="17">
        <f>IF(D25=$P$16,18,IF(D25=$P$17,15,IF(D25=$P$18,12,IF(D25=$P$19,8,IF(D25=$P$20,2,0)))))</f>
        <v>0</v>
      </c>
      <c r="O25" s="17">
        <f t="shared" si="0"/>
        <v>1</v>
      </c>
      <c r="P25" s="17"/>
      <c r="Q25" s="17"/>
      <c r="R25" s="17"/>
      <c r="S25" s="17"/>
      <c r="T25" s="36"/>
      <c r="U25" s="36"/>
      <c r="V25" s="34"/>
    </row>
    <row r="26" spans="1:22" ht="15">
      <c r="A26" s="13">
        <f>IF(D26&gt;0,A25+1,)</f>
        <v>0</v>
      </c>
      <c r="B26" s="53"/>
      <c r="C26" s="53"/>
      <c r="D26" s="25"/>
      <c r="E26" s="25"/>
      <c r="F26" s="29">
        <f t="shared" si="1"/>
        <v>0</v>
      </c>
      <c r="H26" s="38"/>
      <c r="I26" s="38"/>
      <c r="J26" s="17"/>
      <c r="K26" s="17"/>
      <c r="L26" s="17"/>
      <c r="M26" s="17"/>
      <c r="N26" s="17">
        <f>IF(D26=$P$16,18,IF(D26=$P$17,15,IF(D26=$P$18,12,IF(D26=$P$19,8,IF(D26=$P$20,2,0)))))</f>
        <v>0</v>
      </c>
      <c r="O26" s="17">
        <f t="shared" si="0"/>
        <v>1</v>
      </c>
      <c r="P26" s="17"/>
      <c r="Q26" s="17"/>
      <c r="R26" s="17"/>
      <c r="S26" s="17"/>
      <c r="T26" s="36"/>
      <c r="U26" s="36"/>
      <c r="V26" s="34"/>
    </row>
    <row r="27" spans="1:22" ht="15">
      <c r="A27" s="13">
        <f>IF(D27&gt;0,A26+1,)</f>
        <v>0</v>
      </c>
      <c r="B27" s="53"/>
      <c r="C27" s="53"/>
      <c r="D27" s="25"/>
      <c r="E27" s="25"/>
      <c r="F27" s="29">
        <f t="shared" si="1"/>
        <v>0</v>
      </c>
      <c r="H27" s="38"/>
      <c r="I27" s="38"/>
      <c r="J27" s="17"/>
      <c r="K27" s="17"/>
      <c r="L27" s="17"/>
      <c r="M27" s="17"/>
      <c r="N27" s="17">
        <f>IF(D27=$P$16,18,IF(D27=$P$17,15,IF(D27=$P$18,12,IF(D27=$P$19,8,IF(D27=$P$20,2,0)))))</f>
        <v>0</v>
      </c>
      <c r="O27" s="17">
        <f t="shared" si="0"/>
        <v>1</v>
      </c>
      <c r="P27" s="17"/>
      <c r="Q27" s="17"/>
      <c r="R27" s="17"/>
      <c r="S27" s="17"/>
      <c r="T27" s="36"/>
      <c r="U27" s="36"/>
      <c r="V27" s="34"/>
    </row>
    <row r="28" spans="1:22" ht="15">
      <c r="A28" s="13">
        <f>IF(D28&gt;0,A27+1,)</f>
        <v>0</v>
      </c>
      <c r="B28" s="53"/>
      <c r="C28" s="53"/>
      <c r="D28" s="25"/>
      <c r="E28" s="25"/>
      <c r="F28" s="29">
        <f t="shared" si="1"/>
        <v>0</v>
      </c>
      <c r="H28" s="38"/>
      <c r="I28" s="38"/>
      <c r="J28" s="17"/>
      <c r="K28" s="17"/>
      <c r="L28" s="17"/>
      <c r="M28" s="17"/>
      <c r="N28" s="17">
        <f>IF(D28=$P$16,18,IF(D28=$P$17,15,IF(D28=$P$18,12,IF(D28=$P$19,8,IF(D28=$P$20,2,0)))))</f>
        <v>0</v>
      </c>
      <c r="O28" s="17">
        <f t="shared" si="0"/>
        <v>1</v>
      </c>
      <c r="P28" s="17"/>
      <c r="Q28" s="17"/>
      <c r="R28" s="17"/>
      <c r="S28" s="17"/>
      <c r="T28" s="36"/>
      <c r="U28" s="36"/>
      <c r="V28" s="34"/>
    </row>
    <row r="29" spans="1:22" ht="15">
      <c r="A29" s="13">
        <f>IF(D29&gt;0,A28+1,)</f>
        <v>0</v>
      </c>
      <c r="B29" s="53"/>
      <c r="C29" s="53"/>
      <c r="D29" s="25"/>
      <c r="E29" s="25"/>
      <c r="F29" s="29">
        <f t="shared" si="1"/>
        <v>0</v>
      </c>
      <c r="H29" s="38"/>
      <c r="I29" s="38"/>
      <c r="J29" s="17"/>
      <c r="K29" s="17"/>
      <c r="L29" s="17"/>
      <c r="M29" s="17"/>
      <c r="N29" s="17">
        <f>IF(D29=$P$16,18,IF(D29=$P$17,15,IF(D29=$P$18,12,IF(D29=$P$19,8,IF(D29=$P$20,2,0)))))</f>
        <v>0</v>
      </c>
      <c r="O29" s="17">
        <f t="shared" si="0"/>
        <v>1</v>
      </c>
      <c r="P29" s="17"/>
      <c r="Q29" s="17"/>
      <c r="R29" s="17"/>
      <c r="S29" s="17"/>
      <c r="T29" s="36"/>
      <c r="U29" s="36"/>
      <c r="V29" s="34"/>
    </row>
    <row r="30" spans="1:22" ht="15">
      <c r="A30" s="13">
        <f>IF(D30&gt;0,A29+1,)</f>
        <v>0</v>
      </c>
      <c r="B30" s="53"/>
      <c r="C30" s="53"/>
      <c r="D30" s="25"/>
      <c r="E30" s="25"/>
      <c r="F30" s="29">
        <f t="shared" si="1"/>
        <v>0</v>
      </c>
      <c r="H30" s="38"/>
      <c r="I30" s="38"/>
      <c r="J30" s="17"/>
      <c r="K30" s="17"/>
      <c r="L30" s="17"/>
      <c r="M30" s="17"/>
      <c r="N30" s="17">
        <f>IF(D30=$P$16,18,IF(D30=$P$17,15,IF(D30=$P$18,12,IF(D30=$P$19,8,IF(D30=$P$20,2,0)))))</f>
        <v>0</v>
      </c>
      <c r="O30" s="17">
        <f t="shared" si="0"/>
        <v>1</v>
      </c>
      <c r="P30" s="17"/>
      <c r="Q30" s="17"/>
      <c r="R30" s="17"/>
      <c r="S30" s="17"/>
      <c r="T30" s="36"/>
      <c r="U30" s="36"/>
      <c r="V30" s="34"/>
    </row>
    <row r="31" spans="1:22" ht="15">
      <c r="A31" s="13">
        <f>IF(D31&gt;0,A30+1,)</f>
        <v>0</v>
      </c>
      <c r="B31" s="53"/>
      <c r="C31" s="53"/>
      <c r="D31" s="25"/>
      <c r="E31" s="25"/>
      <c r="F31" s="29">
        <f t="shared" si="1"/>
        <v>0</v>
      </c>
      <c r="H31" s="38"/>
      <c r="I31" s="38"/>
      <c r="J31" s="17"/>
      <c r="K31" s="17"/>
      <c r="L31" s="17"/>
      <c r="M31" s="17"/>
      <c r="N31" s="17">
        <f>IF(D31=$P$16,18,IF(D31=$P$17,15,IF(D31=$P$18,12,IF(D31=$P$19,8,IF(D31=$P$20,2,0)))))</f>
        <v>0</v>
      </c>
      <c r="O31" s="17">
        <f t="shared" si="0"/>
        <v>1</v>
      </c>
      <c r="P31" s="17"/>
      <c r="Q31" s="17"/>
      <c r="R31" s="17"/>
      <c r="S31" s="17"/>
      <c r="T31" s="36"/>
      <c r="U31" s="36"/>
      <c r="V31" s="34"/>
    </row>
    <row r="32" spans="1:22" ht="15">
      <c r="A32" s="13">
        <f>IF(D32&gt;0,A31+1,)</f>
        <v>0</v>
      </c>
      <c r="B32" s="53"/>
      <c r="C32" s="53"/>
      <c r="D32" s="25"/>
      <c r="E32" s="25"/>
      <c r="F32" s="29">
        <f t="shared" si="1"/>
        <v>0</v>
      </c>
      <c r="H32" s="38"/>
      <c r="I32" s="38"/>
      <c r="J32" s="17"/>
      <c r="K32" s="17"/>
      <c r="L32" s="17"/>
      <c r="M32" s="17"/>
      <c r="N32" s="17">
        <f>IF(D32=$P$16,18,IF(D32=$P$17,15,IF(D32=$P$18,12,IF(D32=$P$19,8,IF(D32=$P$20,2,0)))))</f>
        <v>0</v>
      </c>
      <c r="O32" s="17">
        <f t="shared" si="0"/>
        <v>1</v>
      </c>
      <c r="P32" s="17"/>
      <c r="Q32" s="17"/>
      <c r="R32" s="17"/>
      <c r="S32" s="17"/>
      <c r="T32" s="36"/>
      <c r="U32" s="36"/>
      <c r="V32" s="34"/>
    </row>
    <row r="33" spans="1:22" ht="15">
      <c r="A33" s="13">
        <f>IF(D33&gt;0,A32+1,)</f>
        <v>0</v>
      </c>
      <c r="B33" s="53"/>
      <c r="C33" s="53"/>
      <c r="D33" s="25"/>
      <c r="E33" s="25"/>
      <c r="F33" s="29">
        <f t="shared" si="1"/>
        <v>0</v>
      </c>
      <c r="H33" s="38"/>
      <c r="I33" s="38"/>
      <c r="J33" s="17"/>
      <c r="K33" s="17"/>
      <c r="L33" s="17"/>
      <c r="M33" s="17"/>
      <c r="N33" s="17">
        <f>IF(D33=$P$16,18,IF(D33=$P$17,15,IF(D33=$P$18,12,IF(D33=$P$19,8,IF(D33=$P$20,2,0)))))</f>
        <v>0</v>
      </c>
      <c r="O33" s="17">
        <f t="shared" si="0"/>
        <v>1</v>
      </c>
      <c r="P33" s="17"/>
      <c r="Q33" s="17"/>
      <c r="R33" s="17"/>
      <c r="S33" s="17"/>
      <c r="T33" s="36"/>
      <c r="U33" s="36"/>
      <c r="V33" s="34"/>
    </row>
    <row r="34" spans="1:22" ht="15">
      <c r="A34" s="13">
        <f>IF(D34&gt;0,A33+1,)</f>
        <v>0</v>
      </c>
      <c r="B34" s="53"/>
      <c r="C34" s="53"/>
      <c r="D34" s="25"/>
      <c r="E34" s="25"/>
      <c r="F34" s="29">
        <f t="shared" si="1"/>
        <v>0</v>
      </c>
      <c r="H34" s="38"/>
      <c r="I34" s="38"/>
      <c r="J34" s="17"/>
      <c r="K34" s="17"/>
      <c r="L34" s="17"/>
      <c r="M34" s="17"/>
      <c r="N34" s="17">
        <f>IF(D34=$P$16,18,IF(D34=$P$17,15,IF(D34=$P$18,12,IF(D34=$P$19,8,IF(D34=$P$20,2,0)))))</f>
        <v>0</v>
      </c>
      <c r="O34" s="17">
        <f t="shared" si="0"/>
        <v>1</v>
      </c>
      <c r="P34" s="17"/>
      <c r="Q34" s="17"/>
      <c r="R34" s="17"/>
      <c r="S34" s="17"/>
      <c r="T34" s="36"/>
      <c r="U34" s="36"/>
      <c r="V34" s="34"/>
    </row>
    <row r="35" spans="1:22" ht="15">
      <c r="A35" s="13">
        <f>IF(D35&gt;0,A34+1,)</f>
        <v>0</v>
      </c>
      <c r="B35" s="53"/>
      <c r="C35" s="53"/>
      <c r="D35" s="25"/>
      <c r="E35" s="25"/>
      <c r="F35" s="29">
        <f t="shared" si="1"/>
        <v>0</v>
      </c>
      <c r="H35" s="38"/>
      <c r="I35" s="38"/>
      <c r="J35" s="17"/>
      <c r="K35" s="17"/>
      <c r="L35" s="17"/>
      <c r="M35" s="17"/>
      <c r="N35" s="17">
        <f>IF(D35=$P$16,18,IF(D35=$P$17,15,IF(D35=$P$18,12,IF(D35=$P$19,8,IF(D35=$P$20,2,0)))))</f>
        <v>0</v>
      </c>
      <c r="O35" s="17">
        <f t="shared" si="0"/>
        <v>1</v>
      </c>
      <c r="P35" s="17"/>
      <c r="Q35" s="17"/>
      <c r="R35" s="17"/>
      <c r="S35" s="17"/>
      <c r="T35" s="36"/>
      <c r="U35" s="36"/>
      <c r="V35" s="34"/>
    </row>
    <row r="36" spans="1:22" ht="15">
      <c r="A36" s="13">
        <f>IF(D36&gt;0,A35+1,)</f>
        <v>0</v>
      </c>
      <c r="B36" s="53"/>
      <c r="C36" s="53"/>
      <c r="D36" s="25"/>
      <c r="E36" s="25"/>
      <c r="F36" s="29">
        <f t="shared" si="1"/>
        <v>0</v>
      </c>
      <c r="H36" s="38"/>
      <c r="I36" s="38"/>
      <c r="J36" s="17"/>
      <c r="K36" s="17"/>
      <c r="L36" s="17"/>
      <c r="M36" s="17"/>
      <c r="N36" s="17">
        <f>IF(D36=$P$16,18,IF(D36=$P$17,15,IF(D36=$P$18,12,IF(D36=$P$19,8,IF(D36=$P$20,2,0)))))</f>
        <v>0</v>
      </c>
      <c r="O36" s="17">
        <f t="shared" si="0"/>
        <v>1</v>
      </c>
      <c r="P36" s="17"/>
      <c r="Q36" s="17"/>
      <c r="R36" s="17"/>
      <c r="S36" s="17"/>
      <c r="T36" s="36"/>
      <c r="U36" s="36"/>
      <c r="V36" s="34"/>
    </row>
    <row r="37" spans="1:22" ht="15">
      <c r="A37" s="13">
        <f>IF(D37&gt;0,A36+1,)</f>
        <v>0</v>
      </c>
      <c r="B37" s="53"/>
      <c r="C37" s="53"/>
      <c r="D37" s="25"/>
      <c r="E37" s="25"/>
      <c r="F37" s="29">
        <f t="shared" si="1"/>
        <v>0</v>
      </c>
      <c r="H37" s="38"/>
      <c r="I37" s="38"/>
      <c r="J37" s="17"/>
      <c r="K37" s="17"/>
      <c r="L37" s="17"/>
      <c r="M37" s="17"/>
      <c r="N37" s="17">
        <f>IF(D37=$P$16,18,IF(D37=$P$17,15,IF(D37=$P$18,12,IF(D37=$P$19,8,IF(D37=$P$20,2,0)))))</f>
        <v>0</v>
      </c>
      <c r="O37" s="17">
        <f t="shared" si="0"/>
        <v>1</v>
      </c>
      <c r="P37" s="17"/>
      <c r="Q37" s="17"/>
      <c r="R37" s="17"/>
      <c r="S37" s="17"/>
      <c r="T37" s="36"/>
      <c r="U37" s="36"/>
      <c r="V37" s="34"/>
    </row>
    <row r="38" spans="1:22" ht="15">
      <c r="A38" s="13">
        <f>IF(D38&gt;0,A37+1,)</f>
        <v>0</v>
      </c>
      <c r="B38" s="53"/>
      <c r="C38" s="53"/>
      <c r="D38" s="25"/>
      <c r="E38" s="25"/>
      <c r="F38" s="29">
        <f t="shared" si="1"/>
        <v>0</v>
      </c>
      <c r="H38" s="38"/>
      <c r="I38" s="38"/>
      <c r="J38" s="17"/>
      <c r="K38" s="17"/>
      <c r="L38" s="17"/>
      <c r="M38" s="17"/>
      <c r="N38" s="17">
        <f>IF(D38=$P$16,18,IF(D38=$P$17,15,IF(D38=$P$18,12,IF(D38=$P$19,8,IF(D38=$P$20,2,0)))))</f>
        <v>0</v>
      </c>
      <c r="O38" s="17">
        <f t="shared" si="0"/>
        <v>1</v>
      </c>
      <c r="P38" s="17"/>
      <c r="Q38" s="17"/>
      <c r="R38" s="17"/>
      <c r="S38" s="17"/>
      <c r="T38" s="36"/>
      <c r="U38" s="36"/>
      <c r="V38" s="34"/>
    </row>
    <row r="39" spans="1:22" ht="15">
      <c r="A39" s="13">
        <f>IF(D39&gt;0,A38+1,)</f>
        <v>0</v>
      </c>
      <c r="B39" s="53"/>
      <c r="C39" s="53"/>
      <c r="D39" s="25"/>
      <c r="E39" s="25"/>
      <c r="F39" s="29">
        <f t="shared" si="1"/>
        <v>0</v>
      </c>
      <c r="H39" s="38"/>
      <c r="I39" s="38"/>
      <c r="J39" s="17"/>
      <c r="K39" s="17"/>
      <c r="L39" s="17"/>
      <c r="M39" s="17"/>
      <c r="N39" s="17">
        <f>IF(D39=$P$16,18,IF(D39=$P$17,15,IF(D39=$P$18,12,IF(D39=$P$19,8,IF(D39=$P$20,2,0)))))</f>
        <v>0</v>
      </c>
      <c r="O39" s="17">
        <f t="shared" si="0"/>
        <v>1</v>
      </c>
      <c r="P39" s="17"/>
      <c r="Q39" s="17"/>
      <c r="R39" s="17"/>
      <c r="S39" s="17"/>
      <c r="T39" s="36"/>
      <c r="U39" s="36"/>
      <c r="V39" s="34"/>
    </row>
    <row r="40" spans="1:22" ht="15">
      <c r="A40" s="13">
        <f>IF(D40&gt;0,A39+1,)</f>
        <v>0</v>
      </c>
      <c r="B40" s="53"/>
      <c r="C40" s="53"/>
      <c r="D40" s="25"/>
      <c r="E40" s="25"/>
      <c r="F40" s="29">
        <f t="shared" si="1"/>
        <v>0</v>
      </c>
      <c r="H40" s="38"/>
      <c r="I40" s="38"/>
      <c r="J40" s="17"/>
      <c r="K40" s="17"/>
      <c r="L40" s="17"/>
      <c r="M40" s="17"/>
      <c r="N40" s="17">
        <f>IF(D40=$P$16,18,IF(D40=$P$17,15,IF(D40=$P$18,12,IF(D40=$P$19,8,IF(D40=$P$20,2,0)))))</f>
        <v>0</v>
      </c>
      <c r="O40" s="17">
        <f t="shared" si="0"/>
        <v>1</v>
      </c>
      <c r="P40" s="17"/>
      <c r="Q40" s="17"/>
      <c r="R40" s="17"/>
      <c r="S40" s="17"/>
      <c r="T40" s="36"/>
      <c r="U40" s="36"/>
      <c r="V40" s="34"/>
    </row>
    <row r="41" spans="1:22" ht="15">
      <c r="A41" s="13">
        <f>IF(D41&gt;0,A40+1,)</f>
        <v>0</v>
      </c>
      <c r="B41" s="53"/>
      <c r="C41" s="53"/>
      <c r="D41" s="25"/>
      <c r="E41" s="25"/>
      <c r="F41" s="29">
        <f t="shared" si="1"/>
        <v>0</v>
      </c>
      <c r="H41" s="38"/>
      <c r="I41" s="38"/>
      <c r="J41" s="17"/>
      <c r="K41" s="17"/>
      <c r="L41" s="17"/>
      <c r="M41" s="17"/>
      <c r="N41" s="17">
        <f>IF(D41=$P$16,18,IF(D41=$P$17,15,IF(D41=$P$18,12,IF(D41=$P$19,8,IF(D41=$P$20,2,0)))))</f>
        <v>0</v>
      </c>
      <c r="O41" s="17">
        <f t="shared" si="0"/>
        <v>1</v>
      </c>
      <c r="P41" s="17"/>
      <c r="Q41" s="17"/>
      <c r="R41" s="17"/>
      <c r="S41" s="17"/>
      <c r="T41" s="36"/>
      <c r="U41" s="36"/>
      <c r="V41" s="34"/>
    </row>
    <row r="42" spans="1:22" ht="15">
      <c r="A42" s="13">
        <f>IF(D42&gt;0,A41+1,)</f>
        <v>0</v>
      </c>
      <c r="B42" s="53"/>
      <c r="C42" s="53"/>
      <c r="D42" s="25"/>
      <c r="E42" s="25"/>
      <c r="F42" s="29">
        <f t="shared" si="1"/>
        <v>0</v>
      </c>
      <c r="H42" s="38"/>
      <c r="I42" s="38"/>
      <c r="J42" s="17"/>
      <c r="K42" s="17"/>
      <c r="L42" s="17"/>
      <c r="M42" s="17"/>
      <c r="N42" s="17">
        <f>IF(D42=$P$16,18,IF(D42=$P$17,15,IF(D42=$P$18,12,IF(D42=$P$19,8,IF(D42=$P$20,2,0)))))</f>
        <v>0</v>
      </c>
      <c r="O42" s="17">
        <f t="shared" si="0"/>
        <v>1</v>
      </c>
      <c r="P42" s="17"/>
      <c r="Q42" s="17"/>
      <c r="R42" s="17"/>
      <c r="S42" s="17"/>
      <c r="T42" s="36"/>
      <c r="U42" s="36"/>
      <c r="V42" s="34"/>
    </row>
    <row r="43" spans="1:22" ht="15">
      <c r="A43" s="13">
        <f>IF(D43&gt;0,A42+1,)</f>
        <v>0</v>
      </c>
      <c r="B43" s="53"/>
      <c r="C43" s="53"/>
      <c r="D43" s="25"/>
      <c r="E43" s="25"/>
      <c r="F43" s="29">
        <f t="shared" si="1"/>
        <v>0</v>
      </c>
      <c r="H43" s="38"/>
      <c r="I43" s="38"/>
      <c r="J43" s="17"/>
      <c r="K43" s="17"/>
      <c r="L43" s="17"/>
      <c r="M43" s="17"/>
      <c r="N43" s="17">
        <f>IF(D43=$P$16,18,IF(D43=$P$17,15,IF(D43=$P$18,12,IF(D43=$P$19,8,IF(D43=$P$20,2,0)))))</f>
        <v>0</v>
      </c>
      <c r="O43" s="17">
        <f t="shared" si="0"/>
        <v>1</v>
      </c>
      <c r="P43" s="17"/>
      <c r="Q43" s="17"/>
      <c r="R43" s="17"/>
      <c r="S43" s="17"/>
      <c r="T43" s="36"/>
      <c r="U43" s="36"/>
      <c r="V43" s="34"/>
    </row>
    <row r="44" spans="1:22" ht="15">
      <c r="A44" s="13">
        <f>IF(D44&gt;0,A43+1,)</f>
        <v>0</v>
      </c>
      <c r="B44" s="53"/>
      <c r="C44" s="53"/>
      <c r="D44" s="25"/>
      <c r="E44" s="25"/>
      <c r="F44" s="29">
        <f t="shared" si="1"/>
        <v>0</v>
      </c>
      <c r="H44" s="38"/>
      <c r="I44" s="38"/>
      <c r="J44" s="17"/>
      <c r="K44" s="17"/>
      <c r="L44" s="17"/>
      <c r="M44" s="17"/>
      <c r="N44" s="17">
        <f>IF(D44=$P$16,18,IF(D44=$P$17,15,IF(D44=$P$18,12,IF(D44=$P$19,8,IF(D44=$P$20,2,0)))))</f>
        <v>0</v>
      </c>
      <c r="O44" s="17">
        <f t="shared" si="0"/>
        <v>1</v>
      </c>
      <c r="P44" s="17"/>
      <c r="Q44" s="17"/>
      <c r="R44" s="17"/>
      <c r="S44" s="17"/>
      <c r="T44" s="36"/>
      <c r="U44" s="36"/>
      <c r="V44" s="34"/>
    </row>
    <row r="45" spans="1:22" ht="15">
      <c r="A45" s="13">
        <f>IF(D45&gt;0,A44+1,)</f>
        <v>0</v>
      </c>
      <c r="B45" s="53"/>
      <c r="C45" s="53"/>
      <c r="D45" s="25"/>
      <c r="E45" s="25"/>
      <c r="F45" s="29">
        <f t="shared" si="1"/>
        <v>0</v>
      </c>
      <c r="H45" s="38"/>
      <c r="I45" s="38"/>
      <c r="J45" s="17"/>
      <c r="K45" s="17"/>
      <c r="L45" s="17"/>
      <c r="M45" s="17"/>
      <c r="N45" s="17">
        <f>IF(D45=$P$16,18,IF(D45=$P$17,15,IF(D45=$P$18,12,IF(D45=$P$19,8,IF(D45=$P$20,2,0)))))</f>
        <v>0</v>
      </c>
      <c r="O45" s="17">
        <f t="shared" si="0"/>
        <v>1</v>
      </c>
      <c r="P45" s="17"/>
      <c r="Q45" s="17"/>
      <c r="R45" s="17"/>
      <c r="S45" s="17"/>
      <c r="T45" s="36"/>
      <c r="U45" s="36"/>
      <c r="V45" s="34"/>
    </row>
    <row r="46" spans="1:22" ht="15">
      <c r="A46" s="13">
        <f>IF(D46&gt;0,A45+1,)</f>
        <v>0</v>
      </c>
      <c r="B46" s="53"/>
      <c r="C46" s="53"/>
      <c r="D46" s="25"/>
      <c r="E46" s="25"/>
      <c r="F46" s="29">
        <f t="shared" si="1"/>
        <v>0</v>
      </c>
      <c r="H46" s="38"/>
      <c r="I46" s="38"/>
      <c r="J46" s="17"/>
      <c r="K46" s="17"/>
      <c r="L46" s="17"/>
      <c r="M46" s="17"/>
      <c r="N46" s="17">
        <f>IF(D46=$P$16,18,IF(D46=$P$17,15,IF(D46=$P$18,12,IF(D46=$P$19,8,IF(D46=$P$20,2,0)))))</f>
        <v>0</v>
      </c>
      <c r="O46" s="17">
        <f t="shared" si="0"/>
        <v>1</v>
      </c>
      <c r="P46" s="17"/>
      <c r="Q46" s="17"/>
      <c r="R46" s="17"/>
      <c r="S46" s="17"/>
      <c r="T46" s="36"/>
      <c r="U46" s="36"/>
      <c r="V46" s="34"/>
    </row>
    <row r="47" spans="1:22" ht="15">
      <c r="A47" s="13">
        <f>IF(D47&gt;0,A46+1,)</f>
        <v>0</v>
      </c>
      <c r="B47" s="53"/>
      <c r="C47" s="53"/>
      <c r="D47" s="25"/>
      <c r="E47" s="25"/>
      <c r="F47" s="29">
        <f t="shared" si="1"/>
        <v>0</v>
      </c>
      <c r="H47" s="38"/>
      <c r="I47" s="38"/>
      <c r="J47" s="17"/>
      <c r="K47" s="17"/>
      <c r="L47" s="17"/>
      <c r="M47" s="17"/>
      <c r="N47" s="17">
        <f>IF(D47=$P$16,18,IF(D47=$P$17,15,IF(D47=$P$18,12,IF(D47=$P$19,8,IF(D47=$P$20,2,0)))))</f>
        <v>0</v>
      </c>
      <c r="O47" s="17">
        <f t="shared" si="0"/>
        <v>1</v>
      </c>
      <c r="P47" s="17"/>
      <c r="Q47" s="17"/>
      <c r="R47" s="17"/>
      <c r="S47" s="17"/>
      <c r="T47" s="36"/>
      <c r="U47" s="36"/>
      <c r="V47" s="34"/>
    </row>
    <row r="48" spans="1:22" ht="15">
      <c r="A48" s="13">
        <f>IF(D48&gt;0,A47+1,)</f>
        <v>0</v>
      </c>
      <c r="B48" s="53"/>
      <c r="C48" s="53"/>
      <c r="D48" s="25"/>
      <c r="E48" s="25"/>
      <c r="F48" s="29">
        <f t="shared" si="1"/>
        <v>0</v>
      </c>
      <c r="H48" s="38"/>
      <c r="I48" s="38"/>
      <c r="J48" s="17"/>
      <c r="K48" s="17"/>
      <c r="L48" s="17"/>
      <c r="M48" s="17"/>
      <c r="N48" s="17">
        <f>IF(D48=$P$16,18,IF(D48=$P$17,15,IF(D48=$P$18,12,IF(D48=$P$19,8,IF(D48=$P$20,2,0)))))</f>
        <v>0</v>
      </c>
      <c r="O48" s="17">
        <f t="shared" si="0"/>
        <v>1</v>
      </c>
      <c r="P48" s="17"/>
      <c r="Q48" s="17"/>
      <c r="R48" s="17"/>
      <c r="S48" s="17"/>
      <c r="T48" s="36"/>
      <c r="U48" s="36"/>
      <c r="V48" s="34"/>
    </row>
    <row r="49" spans="1:22" ht="15">
      <c r="A49" s="13">
        <f>IF(D49&gt;0,A48+1,)</f>
        <v>0</v>
      </c>
      <c r="B49" s="53"/>
      <c r="C49" s="53"/>
      <c r="D49" s="25"/>
      <c r="E49" s="25"/>
      <c r="F49" s="29">
        <f t="shared" si="1"/>
        <v>0</v>
      </c>
      <c r="H49" s="38"/>
      <c r="I49" s="38"/>
      <c r="J49" s="17"/>
      <c r="K49" s="17"/>
      <c r="L49" s="17"/>
      <c r="M49" s="17"/>
      <c r="N49" s="17">
        <f>IF(D49=$P$16,18,IF(D49=$P$17,15,IF(D49=$P$18,12,IF(D49=$P$19,8,IF(D49=$P$20,2,0)))))</f>
        <v>0</v>
      </c>
      <c r="O49" s="17">
        <f t="shared" si="0"/>
        <v>1</v>
      </c>
      <c r="P49" s="17"/>
      <c r="Q49" s="17"/>
      <c r="R49" s="17"/>
      <c r="S49" s="17"/>
      <c r="T49" s="36"/>
      <c r="U49" s="36"/>
      <c r="V49" s="34"/>
    </row>
    <row r="50" spans="1:22" ht="15">
      <c r="A50" s="13">
        <f>IF(D50&gt;0,A49+1,)</f>
        <v>0</v>
      </c>
      <c r="B50" s="53"/>
      <c r="C50" s="53"/>
      <c r="D50" s="25"/>
      <c r="E50" s="25"/>
      <c r="F50" s="29">
        <f t="shared" si="1"/>
        <v>0</v>
      </c>
      <c r="H50" s="38"/>
      <c r="I50" s="38"/>
      <c r="J50" s="17"/>
      <c r="K50" s="17"/>
      <c r="L50" s="17"/>
      <c r="M50" s="17"/>
      <c r="N50" s="17">
        <f>IF(D50=$P$16,18,IF(D50=$P$17,15,IF(D50=$P$18,12,IF(D50=$P$19,8,IF(D50=$P$20,2,0)))))</f>
        <v>0</v>
      </c>
      <c r="O50" s="17">
        <f t="shared" si="0"/>
        <v>1</v>
      </c>
      <c r="P50" s="17"/>
      <c r="Q50" s="17"/>
      <c r="R50" s="17"/>
      <c r="S50" s="17"/>
      <c r="T50" s="36"/>
      <c r="U50" s="36"/>
      <c r="V50" s="34"/>
    </row>
    <row r="51" spans="1:22" ht="15">
      <c r="A51" s="13">
        <f>IF(D51&gt;0,A50+1,)</f>
        <v>0</v>
      </c>
      <c r="B51" s="53"/>
      <c r="C51" s="53"/>
      <c r="D51" s="25"/>
      <c r="E51" s="25"/>
      <c r="F51" s="29">
        <f t="shared" si="1"/>
        <v>0</v>
      </c>
      <c r="H51" s="38"/>
      <c r="I51" s="38"/>
      <c r="J51" s="17"/>
      <c r="K51" s="17"/>
      <c r="L51" s="17"/>
      <c r="M51" s="17"/>
      <c r="N51" s="17">
        <f>IF(D51=$P$16,18,IF(D51=$P$17,15,IF(D51=$P$18,12,IF(D51=$P$19,8,IF(D51=$P$20,2,0)))))</f>
        <v>0</v>
      </c>
      <c r="O51" s="17">
        <f t="shared" si="0"/>
        <v>1</v>
      </c>
      <c r="P51" s="17"/>
      <c r="Q51" s="17"/>
      <c r="R51" s="17"/>
      <c r="S51" s="17"/>
      <c r="T51" s="36"/>
      <c r="U51" s="36"/>
      <c r="V51" s="34"/>
    </row>
    <row r="52" spans="1:22" ht="15">
      <c r="A52" s="13">
        <f>IF(D52&gt;0,A51+1,)</f>
        <v>0</v>
      </c>
      <c r="B52" s="53"/>
      <c r="C52" s="53"/>
      <c r="D52" s="25"/>
      <c r="E52" s="25"/>
      <c r="F52" s="29">
        <f t="shared" si="1"/>
        <v>0</v>
      </c>
      <c r="H52" s="38"/>
      <c r="I52" s="38"/>
      <c r="J52" s="17"/>
      <c r="K52" s="17"/>
      <c r="L52" s="17"/>
      <c r="M52" s="17"/>
      <c r="N52" s="17">
        <f>IF(D52=$P$16,18,IF(D52=$P$17,15,IF(D52=$P$18,12,IF(D52=$P$19,8,IF(D52=$P$20,2,0)))))</f>
        <v>0</v>
      </c>
      <c r="O52" s="17">
        <f t="shared" si="0"/>
        <v>1</v>
      </c>
      <c r="P52" s="17"/>
      <c r="Q52" s="17"/>
      <c r="R52" s="17"/>
      <c r="S52" s="17"/>
      <c r="T52" s="36"/>
      <c r="U52" s="36"/>
      <c r="V52" s="34"/>
    </row>
    <row r="53" spans="1:22" ht="15">
      <c r="A53" s="13">
        <f>IF(D53&gt;0,A52+1,)</f>
        <v>0</v>
      </c>
      <c r="B53" s="53"/>
      <c r="C53" s="53"/>
      <c r="D53" s="25"/>
      <c r="E53" s="25"/>
      <c r="F53" s="29">
        <f t="shared" si="1"/>
        <v>0</v>
      </c>
      <c r="H53" s="38"/>
      <c r="I53" s="38"/>
      <c r="J53" s="17"/>
      <c r="K53" s="17"/>
      <c r="L53" s="17"/>
      <c r="M53" s="17"/>
      <c r="N53" s="17">
        <f>IF(D53=$P$16,18,IF(D53=$P$17,15,IF(D53=$P$18,12,IF(D53=$P$19,8,IF(D53=$P$20,2,0)))))</f>
        <v>0</v>
      </c>
      <c r="O53" s="17">
        <f t="shared" si="0"/>
        <v>1</v>
      </c>
      <c r="P53" s="17"/>
      <c r="Q53" s="17"/>
      <c r="R53" s="17"/>
      <c r="S53" s="17"/>
      <c r="T53" s="36"/>
      <c r="U53" s="36"/>
      <c r="V53" s="34"/>
    </row>
    <row r="54" spans="1:22" ht="15">
      <c r="A54" s="13">
        <f>IF(D54&gt;0,A53+1,)</f>
        <v>0</v>
      </c>
      <c r="B54" s="53"/>
      <c r="C54" s="53"/>
      <c r="D54" s="25"/>
      <c r="E54" s="25"/>
      <c r="F54" s="29">
        <f t="shared" si="1"/>
        <v>0</v>
      </c>
      <c r="H54" s="38"/>
      <c r="I54" s="38"/>
      <c r="J54" s="17"/>
      <c r="K54" s="17"/>
      <c r="L54" s="17"/>
      <c r="M54" s="17"/>
      <c r="N54" s="17">
        <f>IF(D54=$P$16,18,IF(D54=$P$17,15,IF(D54=$P$18,12,IF(D54=$P$19,8,IF(D54=$P$20,2,0)))))</f>
        <v>0</v>
      </c>
      <c r="O54" s="17">
        <f t="shared" si="0"/>
        <v>1</v>
      </c>
      <c r="P54" s="17"/>
      <c r="Q54" s="17"/>
      <c r="R54" s="17"/>
      <c r="S54" s="17"/>
      <c r="T54" s="36"/>
      <c r="U54" s="36"/>
      <c r="V54" s="34"/>
    </row>
    <row r="55" spans="1:22" ht="15">
      <c r="A55" s="13">
        <f>IF(D55&gt;0,A54+1,)</f>
        <v>0</v>
      </c>
      <c r="B55" s="53"/>
      <c r="C55" s="53"/>
      <c r="D55" s="25"/>
      <c r="E55" s="25"/>
      <c r="F55" s="29">
        <f t="shared" si="1"/>
        <v>0</v>
      </c>
      <c r="H55" s="38"/>
      <c r="I55" s="38"/>
      <c r="J55" s="17"/>
      <c r="K55" s="17"/>
      <c r="L55" s="17"/>
      <c r="M55" s="17"/>
      <c r="N55" s="17">
        <f>IF(D55=$P$16,18,IF(D55=$P$17,15,IF(D55=$P$18,12,IF(D55=$P$19,8,IF(D55=$P$20,2,0)))))</f>
        <v>0</v>
      </c>
      <c r="O55" s="17">
        <f t="shared" si="0"/>
        <v>1</v>
      </c>
      <c r="P55" s="17"/>
      <c r="Q55" s="17"/>
      <c r="R55" s="17"/>
      <c r="S55" s="17"/>
      <c r="T55" s="36"/>
      <c r="U55" s="36"/>
      <c r="V55" s="34"/>
    </row>
    <row r="56" spans="1:22" ht="15">
      <c r="A56" s="13">
        <f>IF(D56&gt;0,A55+1,)</f>
        <v>0</v>
      </c>
      <c r="B56" s="53"/>
      <c r="C56" s="53"/>
      <c r="D56" s="25"/>
      <c r="E56" s="25"/>
      <c r="F56" s="29">
        <f t="shared" si="1"/>
        <v>0</v>
      </c>
      <c r="H56" s="38"/>
      <c r="I56" s="38"/>
      <c r="J56" s="17"/>
      <c r="K56" s="17"/>
      <c r="L56" s="17"/>
      <c r="M56" s="17"/>
      <c r="N56" s="17">
        <f>IF(D56=$P$16,18,IF(D56=$P$17,15,IF(D56=$P$18,12,IF(D56=$P$19,8,IF(D56=$P$20,2,0)))))</f>
        <v>0</v>
      </c>
      <c r="O56" s="17">
        <f t="shared" si="0"/>
        <v>1</v>
      </c>
      <c r="P56" s="17"/>
      <c r="Q56" s="17"/>
      <c r="R56" s="17"/>
      <c r="S56" s="17"/>
      <c r="T56" s="36"/>
      <c r="U56" s="36"/>
      <c r="V56" s="34"/>
    </row>
    <row r="57" spans="1:22" ht="15">
      <c r="A57" s="13">
        <f>IF(D57&gt;0,A56+1,)</f>
        <v>0</v>
      </c>
      <c r="B57" s="53"/>
      <c r="C57" s="53"/>
      <c r="D57" s="25"/>
      <c r="E57" s="25"/>
      <c r="F57" s="29">
        <f t="shared" si="1"/>
        <v>0</v>
      </c>
      <c r="H57" s="38"/>
      <c r="I57" s="38"/>
      <c r="J57" s="17"/>
      <c r="K57" s="17"/>
      <c r="L57" s="17"/>
      <c r="M57" s="17"/>
      <c r="N57" s="17">
        <f>IF(D57=$P$16,18,IF(D57=$P$17,15,IF(D57=$P$18,12,IF(D57=$P$19,8,IF(D57=$P$20,2,0)))))</f>
        <v>0</v>
      </c>
      <c r="O57" s="17">
        <f t="shared" si="0"/>
        <v>1</v>
      </c>
      <c r="P57" s="17"/>
      <c r="Q57" s="17"/>
      <c r="R57" s="17"/>
      <c r="S57" s="17"/>
      <c r="T57" s="36"/>
      <c r="U57" s="36"/>
      <c r="V57" s="34"/>
    </row>
    <row r="58" spans="1:22" ht="15">
      <c r="A58" s="13">
        <f>IF(D58&gt;0,A57+1,)</f>
        <v>0</v>
      </c>
      <c r="B58" s="53"/>
      <c r="C58" s="53"/>
      <c r="D58" s="25"/>
      <c r="E58" s="25"/>
      <c r="F58" s="29">
        <f t="shared" si="1"/>
        <v>0</v>
      </c>
      <c r="H58" s="38"/>
      <c r="I58" s="38"/>
      <c r="J58" s="17"/>
      <c r="K58" s="17"/>
      <c r="L58" s="17"/>
      <c r="M58" s="17"/>
      <c r="N58" s="17">
        <f>IF(D58=$P$16,18,IF(D58=$P$17,15,IF(D58=$P$18,12,IF(D58=$P$19,8,IF(D58=$P$20,2,0)))))</f>
        <v>0</v>
      </c>
      <c r="O58" s="17">
        <f t="shared" si="0"/>
        <v>1</v>
      </c>
      <c r="P58" s="17"/>
      <c r="Q58" s="17"/>
      <c r="R58" s="17"/>
      <c r="S58" s="17"/>
      <c r="T58" s="36"/>
      <c r="U58" s="36"/>
      <c r="V58" s="34"/>
    </row>
    <row r="59" spans="1:22" ht="15">
      <c r="A59" s="13">
        <f>IF(D59&gt;0,A58+1,)</f>
        <v>0</v>
      </c>
      <c r="B59" s="53"/>
      <c r="C59" s="53"/>
      <c r="D59" s="25"/>
      <c r="E59" s="25"/>
      <c r="F59" s="29">
        <f t="shared" si="1"/>
        <v>0</v>
      </c>
      <c r="H59" s="38"/>
      <c r="I59" s="38"/>
      <c r="J59" s="17"/>
      <c r="K59" s="17"/>
      <c r="L59" s="17"/>
      <c r="M59" s="17"/>
      <c r="N59" s="17">
        <f>IF(D59=$P$16,18,IF(D59=$P$17,15,IF(D59=$P$18,12,IF(D59=$P$19,8,IF(D59=$P$20,2,0)))))</f>
        <v>0</v>
      </c>
      <c r="O59" s="17">
        <f t="shared" si="0"/>
        <v>1</v>
      </c>
      <c r="P59" s="17"/>
      <c r="Q59" s="17"/>
      <c r="R59" s="17"/>
      <c r="S59" s="17"/>
      <c r="T59" s="36"/>
      <c r="U59" s="36"/>
      <c r="V59" s="34"/>
    </row>
    <row r="60" spans="1:22" ht="15">
      <c r="A60" s="13">
        <f>IF(D60&gt;0,A59+1,)</f>
        <v>0</v>
      </c>
      <c r="B60" s="53"/>
      <c r="C60" s="53"/>
      <c r="D60" s="25"/>
      <c r="E60" s="25"/>
      <c r="F60" s="29">
        <f t="shared" si="1"/>
        <v>0</v>
      </c>
      <c r="H60" s="38"/>
      <c r="I60" s="38"/>
      <c r="J60" s="17"/>
      <c r="K60" s="17"/>
      <c r="L60" s="17"/>
      <c r="M60" s="17"/>
      <c r="N60" s="17">
        <f>IF(D60=$P$16,18,IF(D60=$P$17,15,IF(D60=$P$18,12,IF(D60=$P$19,8,IF(D60=$P$20,2,0)))))</f>
        <v>0</v>
      </c>
      <c r="O60" s="17">
        <f t="shared" si="0"/>
        <v>1</v>
      </c>
      <c r="P60" s="17"/>
      <c r="Q60" s="17"/>
      <c r="R60" s="17"/>
      <c r="S60" s="17"/>
      <c r="T60" s="36"/>
      <c r="U60" s="36"/>
      <c r="V60" s="34"/>
    </row>
    <row r="61" spans="1:22" ht="15">
      <c r="A61" s="13">
        <f>IF(D61&gt;0,A60+1,)</f>
        <v>0</v>
      </c>
      <c r="B61" s="53"/>
      <c r="C61" s="53"/>
      <c r="D61" s="25"/>
      <c r="E61" s="25"/>
      <c r="F61" s="29">
        <f t="shared" si="1"/>
        <v>0</v>
      </c>
      <c r="H61" s="38"/>
      <c r="I61" s="38"/>
      <c r="J61" s="17"/>
      <c r="K61" s="17"/>
      <c r="L61" s="17"/>
      <c r="M61" s="17"/>
      <c r="N61" s="17">
        <f>IF(D61=$P$16,18,IF(D61=$P$17,15,IF(D61=$P$18,12,IF(D61=$P$19,8,IF(D61=$P$20,2,0)))))</f>
        <v>0</v>
      </c>
      <c r="O61" s="17">
        <f t="shared" si="0"/>
        <v>1</v>
      </c>
      <c r="P61" s="17"/>
      <c r="Q61" s="17"/>
      <c r="R61" s="17"/>
      <c r="S61" s="17"/>
      <c r="T61" s="36"/>
      <c r="U61" s="36"/>
      <c r="V61" s="34"/>
    </row>
    <row r="62" spans="1:22" ht="15">
      <c r="A62" s="13">
        <f>IF(D62&gt;0,A61+1,)</f>
        <v>0</v>
      </c>
      <c r="B62" s="53"/>
      <c r="C62" s="53"/>
      <c r="D62" s="25"/>
      <c r="E62" s="25"/>
      <c r="F62" s="29">
        <f t="shared" si="1"/>
        <v>0</v>
      </c>
      <c r="H62" s="38"/>
      <c r="I62" s="38"/>
      <c r="J62" s="17"/>
      <c r="K62" s="17"/>
      <c r="L62" s="17"/>
      <c r="M62" s="17"/>
      <c r="N62" s="17">
        <f>IF(D62=$P$16,18,IF(D62=$P$17,15,IF(D62=$P$18,12,IF(D62=$P$19,8,IF(D62=$P$20,2,0)))))</f>
        <v>0</v>
      </c>
      <c r="O62" s="17">
        <f t="shared" si="0"/>
        <v>1</v>
      </c>
      <c r="P62" s="17"/>
      <c r="Q62" s="17"/>
      <c r="R62" s="17"/>
      <c r="S62" s="17"/>
      <c r="T62" s="36"/>
      <c r="U62" s="36"/>
      <c r="V62" s="34"/>
    </row>
    <row r="63" spans="1:22" ht="15">
      <c r="A63" s="13">
        <f>IF(D63&gt;0,A62+1,)</f>
        <v>0</v>
      </c>
      <c r="B63" s="53"/>
      <c r="C63" s="53"/>
      <c r="D63" s="25"/>
      <c r="E63" s="25"/>
      <c r="F63" s="29">
        <f t="shared" si="1"/>
        <v>0</v>
      </c>
      <c r="H63" s="38"/>
      <c r="I63" s="38"/>
      <c r="J63" s="17"/>
      <c r="K63" s="17"/>
      <c r="L63" s="17"/>
      <c r="M63" s="17"/>
      <c r="N63" s="17">
        <f>IF(D63=$P$16,18,IF(D63=$P$17,15,IF(D63=$P$18,12,IF(D63=$P$19,8,IF(D63=$P$20,2,0)))))</f>
        <v>0</v>
      </c>
      <c r="O63" s="17">
        <f t="shared" si="0"/>
        <v>1</v>
      </c>
      <c r="P63" s="17"/>
      <c r="Q63" s="17"/>
      <c r="R63" s="17"/>
      <c r="S63" s="17"/>
      <c r="T63" s="36"/>
      <c r="U63" s="36"/>
      <c r="V63" s="34"/>
    </row>
    <row r="64" spans="1:22" ht="15">
      <c r="A64" s="13">
        <f>IF(D64&gt;0,A63+1,)</f>
        <v>0</v>
      </c>
      <c r="B64" s="53"/>
      <c r="C64" s="53"/>
      <c r="D64" s="25"/>
      <c r="E64" s="25"/>
      <c r="F64" s="29">
        <f t="shared" si="1"/>
        <v>0</v>
      </c>
      <c r="H64" s="38"/>
      <c r="I64" s="38"/>
      <c r="J64" s="17"/>
      <c r="K64" s="17"/>
      <c r="L64" s="17"/>
      <c r="M64" s="17"/>
      <c r="N64" s="17">
        <f>IF(D64=$P$16,18,IF(D64=$P$17,15,IF(D64=$P$18,12,IF(D64=$P$19,8,IF(D64=$P$20,2,0)))))</f>
        <v>0</v>
      </c>
      <c r="O64" s="17">
        <f t="shared" si="0"/>
        <v>1</v>
      </c>
      <c r="P64" s="17"/>
      <c r="Q64" s="17"/>
      <c r="R64" s="17"/>
      <c r="S64" s="17"/>
      <c r="T64" s="36"/>
      <c r="U64" s="36"/>
      <c r="V64" s="34"/>
    </row>
    <row r="65" spans="1:22" ht="15">
      <c r="A65" s="13">
        <f>IF(D65&gt;0,A64+1,)</f>
        <v>0</v>
      </c>
      <c r="B65" s="53"/>
      <c r="C65" s="53"/>
      <c r="D65" s="25"/>
      <c r="E65" s="25"/>
      <c r="F65" s="29">
        <f t="shared" si="1"/>
        <v>0</v>
      </c>
      <c r="H65" s="38"/>
      <c r="I65" s="38"/>
      <c r="J65" s="17"/>
      <c r="K65" s="17"/>
      <c r="L65" s="17"/>
      <c r="M65" s="17"/>
      <c r="N65" s="17">
        <f>IF(D65=$P$16,18,IF(D65=$P$17,15,IF(D65=$P$18,12,IF(D65=$P$19,8,IF(D65=$P$20,2,0)))))</f>
        <v>0</v>
      </c>
      <c r="O65" s="17">
        <f t="shared" si="0"/>
        <v>1</v>
      </c>
      <c r="P65" s="17"/>
      <c r="Q65" s="17"/>
      <c r="R65" s="17"/>
      <c r="S65" s="17"/>
      <c r="T65" s="36"/>
      <c r="U65" s="36"/>
      <c r="V65" s="34"/>
    </row>
    <row r="66" spans="1:22" ht="15">
      <c r="A66" s="13">
        <f>IF(D66&gt;0,A65+1,)</f>
        <v>0</v>
      </c>
      <c r="B66" s="53"/>
      <c r="C66" s="53"/>
      <c r="D66" s="25"/>
      <c r="E66" s="25"/>
      <c r="F66" s="29">
        <f t="shared" si="1"/>
        <v>0</v>
      </c>
      <c r="H66" s="38"/>
      <c r="I66" s="38"/>
      <c r="J66" s="17"/>
      <c r="K66" s="17"/>
      <c r="L66" s="17"/>
      <c r="M66" s="17"/>
      <c r="N66" s="17">
        <f>IF(D66=$P$16,18,IF(D66=$P$17,15,IF(D66=$P$18,12,IF(D66=$P$19,8,IF(D66=$P$20,2,0)))))</f>
        <v>0</v>
      </c>
      <c r="O66" s="17">
        <f t="shared" si="0"/>
        <v>1</v>
      </c>
      <c r="P66" s="17"/>
      <c r="Q66" s="17"/>
      <c r="R66" s="17"/>
      <c r="S66" s="17"/>
      <c r="T66" s="36"/>
      <c r="U66" s="36"/>
      <c r="V66" s="34"/>
    </row>
    <row r="67" spans="1:22" ht="15">
      <c r="A67" s="13">
        <f>IF(D67&gt;0,A66+1,)</f>
        <v>0</v>
      </c>
      <c r="B67" s="53"/>
      <c r="C67" s="53"/>
      <c r="D67" s="25"/>
      <c r="E67" s="25"/>
      <c r="F67" s="29">
        <f t="shared" si="1"/>
        <v>0</v>
      </c>
      <c r="H67" s="38"/>
      <c r="I67" s="38"/>
      <c r="J67" s="17"/>
      <c r="K67" s="17"/>
      <c r="L67" s="17"/>
      <c r="M67" s="17"/>
      <c r="N67" s="17">
        <f>IF(D67=$P$16,18,IF(D67=$P$17,15,IF(D67=$P$18,12,IF(D67=$P$19,8,IF(D67=$P$20,2,0)))))</f>
        <v>0</v>
      </c>
      <c r="O67" s="17">
        <f t="shared" si="0"/>
        <v>1</v>
      </c>
      <c r="P67" s="17"/>
      <c r="Q67" s="17"/>
      <c r="R67" s="17"/>
      <c r="S67" s="17"/>
      <c r="T67" s="36"/>
      <c r="U67" s="36"/>
      <c r="V67" s="34"/>
    </row>
    <row r="68" spans="1:22" ht="15">
      <c r="A68" s="13">
        <f>IF(D68&gt;0,A67+1,)</f>
        <v>0</v>
      </c>
      <c r="B68" s="53"/>
      <c r="C68" s="53"/>
      <c r="D68" s="25"/>
      <c r="E68" s="25"/>
      <c r="F68" s="29">
        <f t="shared" si="1"/>
        <v>0</v>
      </c>
      <c r="H68" s="38"/>
      <c r="I68" s="38"/>
      <c r="J68" s="17"/>
      <c r="K68" s="17"/>
      <c r="L68" s="17"/>
      <c r="M68" s="17"/>
      <c r="N68" s="17">
        <f>IF(D68=$P$16,18,IF(D68=$P$17,15,IF(D68=$P$18,12,IF(D68=$P$19,8,IF(D68=$P$20,2,0)))))</f>
        <v>0</v>
      </c>
      <c r="O68" s="17">
        <f t="shared" si="0"/>
        <v>1</v>
      </c>
      <c r="P68" s="17"/>
      <c r="Q68" s="17"/>
      <c r="R68" s="17"/>
      <c r="S68" s="17"/>
      <c r="T68" s="36"/>
      <c r="U68" s="36"/>
      <c r="V68" s="34"/>
    </row>
    <row r="69" spans="1:22" ht="15">
      <c r="A69" s="13">
        <f>IF(D69&gt;0,A68+1,)</f>
        <v>0</v>
      </c>
      <c r="B69" s="53"/>
      <c r="C69" s="53"/>
      <c r="D69" s="25"/>
      <c r="E69" s="25"/>
      <c r="F69" s="29">
        <f t="shared" si="1"/>
        <v>0</v>
      </c>
      <c r="H69" s="38"/>
      <c r="I69" s="38"/>
      <c r="J69" s="17"/>
      <c r="K69" s="17"/>
      <c r="L69" s="17"/>
      <c r="M69" s="17"/>
      <c r="N69" s="17">
        <f>IF(D69=$P$16,18,IF(D69=$P$17,15,IF(D69=$P$18,12,IF(D69=$P$19,8,IF(D69=$P$20,2,0)))))</f>
        <v>0</v>
      </c>
      <c r="O69" s="17">
        <f t="shared" si="0"/>
        <v>1</v>
      </c>
      <c r="P69" s="17"/>
      <c r="Q69" s="17"/>
      <c r="R69" s="17"/>
      <c r="S69" s="17"/>
      <c r="T69" s="36"/>
      <c r="U69" s="36"/>
      <c r="V69" s="34"/>
    </row>
    <row r="70" spans="1:22" ht="15">
      <c r="A70" s="13">
        <f>IF(D70&gt;0,A69+1,)</f>
        <v>0</v>
      </c>
      <c r="B70" s="53"/>
      <c r="C70" s="53"/>
      <c r="D70" s="25"/>
      <c r="E70" s="25"/>
      <c r="F70" s="29">
        <f t="shared" si="1"/>
        <v>0</v>
      </c>
      <c r="H70" s="38"/>
      <c r="I70" s="38"/>
      <c r="J70" s="17"/>
      <c r="K70" s="17"/>
      <c r="L70" s="17"/>
      <c r="M70" s="17"/>
      <c r="N70" s="17">
        <f>IF(D70=$P$16,18,IF(D70=$P$17,15,IF(D70=$P$18,12,IF(D70=$P$19,8,IF(D70=$P$20,2,0)))))</f>
        <v>0</v>
      </c>
      <c r="O70" s="17">
        <f t="shared" si="0"/>
        <v>1</v>
      </c>
      <c r="P70" s="17"/>
      <c r="Q70" s="17"/>
      <c r="R70" s="17"/>
      <c r="S70" s="17"/>
      <c r="T70" s="36"/>
      <c r="U70" s="36"/>
      <c r="V70" s="34"/>
    </row>
    <row r="71" spans="1:22" ht="15">
      <c r="A71" s="13">
        <f>IF(D71&gt;0,A70+1,)</f>
        <v>0</v>
      </c>
      <c r="B71" s="53"/>
      <c r="C71" s="53"/>
      <c r="D71" s="25"/>
      <c r="E71" s="25"/>
      <c r="F71" s="29">
        <f t="shared" si="1"/>
        <v>0</v>
      </c>
      <c r="H71" s="38"/>
      <c r="I71" s="38"/>
      <c r="J71" s="17"/>
      <c r="K71" s="17"/>
      <c r="L71" s="17"/>
      <c r="M71" s="17"/>
      <c r="N71" s="17">
        <f>IF(D71=$P$16,18,IF(D71=$P$17,15,IF(D71=$P$18,12,IF(D71=$P$19,8,IF(D71=$P$20,2,0)))))</f>
        <v>0</v>
      </c>
      <c r="O71" s="17">
        <f t="shared" si="0"/>
        <v>1</v>
      </c>
      <c r="P71" s="17"/>
      <c r="Q71" s="17"/>
      <c r="R71" s="17"/>
      <c r="S71" s="17"/>
      <c r="T71" s="36"/>
      <c r="U71" s="36"/>
      <c r="V71" s="34"/>
    </row>
    <row r="72" spans="1:22" ht="15">
      <c r="A72" s="13">
        <f>IF(D72&gt;0,A71+1,)</f>
        <v>0</v>
      </c>
      <c r="B72" s="53"/>
      <c r="C72" s="53"/>
      <c r="D72" s="25"/>
      <c r="E72" s="25"/>
      <c r="F72" s="29">
        <f t="shared" si="1"/>
        <v>0</v>
      </c>
      <c r="H72" s="38"/>
      <c r="I72" s="38"/>
      <c r="J72" s="17"/>
      <c r="K72" s="17"/>
      <c r="L72" s="17"/>
      <c r="M72" s="17"/>
      <c r="N72" s="17">
        <f>IF(D72=$P$16,18,IF(D72=$P$17,15,IF(D72=$P$18,12,IF(D72=$P$19,8,IF(D72=$P$20,2,0)))))</f>
        <v>0</v>
      </c>
      <c r="O72" s="17">
        <f t="shared" si="0"/>
        <v>1</v>
      </c>
      <c r="P72" s="17"/>
      <c r="Q72" s="17"/>
      <c r="R72" s="17"/>
      <c r="S72" s="17"/>
      <c r="T72" s="36"/>
      <c r="U72" s="36"/>
      <c r="V72" s="34"/>
    </row>
    <row r="73" spans="1:21" ht="15" hidden="1">
      <c r="A73" s="13">
        <f aca="true" t="shared" si="2" ref="A73:A80">IF(C73&gt;0,A72+1,)</f>
        <v>0</v>
      </c>
      <c r="B73" s="25"/>
      <c r="C73" s="25"/>
      <c r="D73" s="23"/>
      <c r="E73" s="29">
        <f t="shared" si="1"/>
        <v>0</v>
      </c>
      <c r="G73" s="38"/>
      <c r="H73" s="38"/>
      <c r="I73" s="17"/>
      <c r="J73" s="17"/>
      <c r="K73" s="17"/>
      <c r="L73" s="17"/>
      <c r="M73" s="17">
        <f>IF(C73=$P$16,18,IF(C73=$P$17,15,IF(C73=$P$18,12,IF(C73=$P$19,8,IF(C73=$P$20,2,0)))))</f>
        <v>0</v>
      </c>
      <c r="N73" s="17">
        <f t="shared" si="0"/>
        <v>1</v>
      </c>
      <c r="O73" s="17"/>
      <c r="P73" s="17"/>
      <c r="Q73" s="17"/>
      <c r="R73" s="17"/>
      <c r="S73" s="36"/>
      <c r="T73" s="36"/>
      <c r="U73" s="34"/>
    </row>
    <row r="74" spans="1:21" ht="15" hidden="1">
      <c r="A74" s="13">
        <f t="shared" si="2"/>
        <v>0</v>
      </c>
      <c r="B74" s="25"/>
      <c r="C74" s="25"/>
      <c r="D74" s="23"/>
      <c r="E74" s="29">
        <f t="shared" si="1"/>
        <v>0</v>
      </c>
      <c r="G74" s="38"/>
      <c r="H74" s="38"/>
      <c r="I74" s="17"/>
      <c r="J74" s="17"/>
      <c r="K74" s="17"/>
      <c r="L74" s="17"/>
      <c r="M74" s="17">
        <f>IF(C74=$P$16,18,IF(C74=$P$17,15,IF(C74=$P$18,12,IF(C74=$P$19,8,IF(C74=$P$20,2,0)))))</f>
        <v>0</v>
      </c>
      <c r="N74" s="17">
        <f t="shared" si="0"/>
        <v>1</v>
      </c>
      <c r="O74" s="17"/>
      <c r="P74" s="17"/>
      <c r="Q74" s="17"/>
      <c r="R74" s="17"/>
      <c r="S74" s="36"/>
      <c r="T74" s="36"/>
      <c r="U74" s="34"/>
    </row>
    <row r="75" spans="1:21" ht="15" hidden="1">
      <c r="A75" s="13">
        <f t="shared" si="2"/>
        <v>0</v>
      </c>
      <c r="B75" s="25"/>
      <c r="C75" s="25"/>
      <c r="D75" s="23"/>
      <c r="E75" s="29">
        <f t="shared" si="1"/>
        <v>0</v>
      </c>
      <c r="G75" s="38"/>
      <c r="H75" s="38"/>
      <c r="I75" s="17"/>
      <c r="J75" s="17"/>
      <c r="K75" s="17"/>
      <c r="L75" s="17"/>
      <c r="M75" s="17">
        <f>IF(C75=$P$16,18,IF(C75=$P$17,15,IF(C75=$P$18,12,IF(C75=$P$19,8,IF(C75=$P$20,2,0)))))</f>
        <v>0</v>
      </c>
      <c r="N75" s="17">
        <f t="shared" si="0"/>
        <v>1</v>
      </c>
      <c r="O75" s="17"/>
      <c r="P75" s="17"/>
      <c r="Q75" s="17"/>
      <c r="R75" s="17"/>
      <c r="S75" s="36"/>
      <c r="T75" s="36"/>
      <c r="U75" s="34"/>
    </row>
    <row r="76" spans="1:21" ht="15" hidden="1">
      <c r="A76" s="13">
        <f t="shared" si="2"/>
        <v>0</v>
      </c>
      <c r="B76" s="25"/>
      <c r="C76" s="25"/>
      <c r="D76" s="23"/>
      <c r="E76" s="29">
        <f t="shared" si="1"/>
        <v>0</v>
      </c>
      <c r="G76" s="38"/>
      <c r="H76" s="38"/>
      <c r="I76" s="17"/>
      <c r="J76" s="17"/>
      <c r="K76" s="17"/>
      <c r="L76" s="17"/>
      <c r="M76" s="17">
        <f>IF(C76=$P$16,18,IF(C76=$P$17,15,IF(C76=$P$18,12,IF(C76=$P$19,8,IF(C76=$P$20,2,0)))))</f>
        <v>0</v>
      </c>
      <c r="N76" s="17">
        <f t="shared" si="0"/>
        <v>1</v>
      </c>
      <c r="O76" s="17"/>
      <c r="P76" s="17"/>
      <c r="Q76" s="17"/>
      <c r="R76" s="17"/>
      <c r="S76" s="36"/>
      <c r="T76" s="36"/>
      <c r="U76" s="34"/>
    </row>
    <row r="77" spans="1:21" ht="15" hidden="1">
      <c r="A77" s="13">
        <f t="shared" si="2"/>
        <v>0</v>
      </c>
      <c r="B77" s="25"/>
      <c r="C77" s="25"/>
      <c r="D77" s="23"/>
      <c r="E77" s="29">
        <f t="shared" si="1"/>
        <v>0</v>
      </c>
      <c r="G77" s="38"/>
      <c r="H77" s="38"/>
      <c r="I77" s="17"/>
      <c r="J77" s="17"/>
      <c r="K77" s="17"/>
      <c r="L77" s="17"/>
      <c r="M77" s="17">
        <f>IF(C77=$P$16,18,IF(C77=$P$17,15,IF(C77=$P$18,12,IF(C77=$P$19,8,IF(C77=$P$20,2,0)))))</f>
        <v>0</v>
      </c>
      <c r="N77" s="17">
        <f t="shared" si="0"/>
        <v>1</v>
      </c>
      <c r="O77" s="17"/>
      <c r="P77" s="17"/>
      <c r="Q77" s="17"/>
      <c r="R77" s="17"/>
      <c r="S77" s="36"/>
      <c r="T77" s="36"/>
      <c r="U77" s="34"/>
    </row>
    <row r="78" spans="1:21" ht="15" hidden="1">
      <c r="A78" s="13">
        <f t="shared" si="2"/>
        <v>0</v>
      </c>
      <c r="B78" s="25"/>
      <c r="C78" s="25"/>
      <c r="D78" s="23"/>
      <c r="E78" s="29">
        <f t="shared" si="1"/>
        <v>0</v>
      </c>
      <c r="G78" s="38"/>
      <c r="H78" s="38"/>
      <c r="I78" s="17"/>
      <c r="J78" s="17"/>
      <c r="K78" s="17"/>
      <c r="L78" s="17"/>
      <c r="M78" s="17">
        <f>IF(C78=$P$16,18,IF(C78=$P$17,15,IF(C78=$P$18,12,IF(C78=$P$19,8,IF(C78=$P$20,2,0)))))</f>
        <v>0</v>
      </c>
      <c r="N78" s="17">
        <f t="shared" si="0"/>
        <v>1</v>
      </c>
      <c r="O78" s="17"/>
      <c r="P78" s="17"/>
      <c r="Q78" s="17"/>
      <c r="R78" s="17"/>
      <c r="S78" s="36"/>
      <c r="T78" s="36"/>
      <c r="U78" s="34"/>
    </row>
    <row r="79" spans="1:21" ht="15" hidden="1">
      <c r="A79" s="13">
        <f t="shared" si="2"/>
        <v>0</v>
      </c>
      <c r="B79" s="25"/>
      <c r="C79" s="25"/>
      <c r="D79" s="23"/>
      <c r="E79" s="29">
        <f t="shared" si="1"/>
        <v>0</v>
      </c>
      <c r="G79" s="38"/>
      <c r="H79" s="38"/>
      <c r="I79" s="17"/>
      <c r="J79" s="17"/>
      <c r="K79" s="17"/>
      <c r="L79" s="17"/>
      <c r="M79" s="17">
        <f>IF(C79=$P$16,18,IF(C79=$P$17,15,IF(C79=$P$18,12,IF(C79=$P$19,8,IF(C79=$P$20,2,0)))))</f>
        <v>0</v>
      </c>
      <c r="N79" s="17">
        <f t="shared" si="0"/>
        <v>1</v>
      </c>
      <c r="O79" s="17"/>
      <c r="P79" s="17"/>
      <c r="Q79" s="17"/>
      <c r="R79" s="17"/>
      <c r="S79" s="36"/>
      <c r="T79" s="36"/>
      <c r="U79" s="34"/>
    </row>
    <row r="80" spans="1:21" ht="15" hidden="1">
      <c r="A80" s="13">
        <f t="shared" si="2"/>
        <v>0</v>
      </c>
      <c r="B80" s="25"/>
      <c r="C80" s="25"/>
      <c r="D80" s="23"/>
      <c r="E80" s="29">
        <f t="shared" si="1"/>
        <v>0</v>
      </c>
      <c r="G80" s="38"/>
      <c r="H80" s="38"/>
      <c r="I80" s="17"/>
      <c r="J80" s="17"/>
      <c r="K80" s="17"/>
      <c r="L80" s="17"/>
      <c r="M80" s="17">
        <f>IF(C80=$P$16,18,IF(C80=$P$17,15,IF(C80=$P$18,12,IF(C80=$P$19,8,IF(C80=$P$20,2,0)))))</f>
        <v>0</v>
      </c>
      <c r="N80" s="17">
        <f t="shared" si="0"/>
        <v>1</v>
      </c>
      <c r="O80" s="17"/>
      <c r="P80" s="17"/>
      <c r="Q80" s="17"/>
      <c r="R80" s="17"/>
      <c r="S80" s="36"/>
      <c r="T80" s="36"/>
      <c r="U80" s="34"/>
    </row>
    <row r="81" spans="1:21" ht="15" hidden="1">
      <c r="A81" s="13">
        <f aca="true" t="shared" si="3" ref="A81:A94">IF(C81&gt;0,A80+1,)</f>
        <v>0</v>
      </c>
      <c r="B81" s="25"/>
      <c r="C81" s="25"/>
      <c r="D81" s="23"/>
      <c r="E81" s="29">
        <f t="shared" si="1"/>
        <v>0</v>
      </c>
      <c r="G81" s="38"/>
      <c r="H81" s="38"/>
      <c r="I81" s="17"/>
      <c r="J81" s="17"/>
      <c r="K81" s="17"/>
      <c r="L81" s="17"/>
      <c r="M81" s="17">
        <f>IF(C81=$P$16,18,IF(C81=$P$17,15,IF(C81=$P$18,12,IF(C81=$P$19,8,IF(C81=$P$20,2,0)))))</f>
        <v>0</v>
      </c>
      <c r="N81" s="17">
        <f aca="true" t="shared" si="4" ref="N81:N94">IF(D81&lt;=3,1,IF(D81&lt;=5,0.9,IF(D81&lt;=25,0.8,IF(D81&gt;25,0.4,0))))</f>
        <v>1</v>
      </c>
      <c r="O81" s="17"/>
      <c r="P81" s="17"/>
      <c r="Q81" s="17"/>
      <c r="R81" s="17"/>
      <c r="S81" s="36"/>
      <c r="T81" s="36"/>
      <c r="U81" s="34"/>
    </row>
    <row r="82" spans="1:21" ht="15" hidden="1">
      <c r="A82" s="13">
        <f t="shared" si="3"/>
        <v>0</v>
      </c>
      <c r="B82" s="25"/>
      <c r="C82" s="25"/>
      <c r="D82" s="23"/>
      <c r="E82" s="29">
        <f aca="true" t="shared" si="5" ref="E82:E94">M82*N82</f>
        <v>0</v>
      </c>
      <c r="G82" s="38"/>
      <c r="H82" s="38"/>
      <c r="I82" s="17"/>
      <c r="J82" s="17"/>
      <c r="K82" s="17"/>
      <c r="L82" s="17"/>
      <c r="M82" s="17">
        <f>IF(C82=$P$16,18,IF(C82=$P$17,15,IF(C82=$P$18,12,IF(C82=$P$19,8,IF(C82=$P$20,2,0)))))</f>
        <v>0</v>
      </c>
      <c r="N82" s="17">
        <f t="shared" si="4"/>
        <v>1</v>
      </c>
      <c r="O82" s="17"/>
      <c r="P82" s="17"/>
      <c r="Q82" s="17"/>
      <c r="R82" s="17"/>
      <c r="S82" s="36"/>
      <c r="T82" s="36"/>
      <c r="U82" s="34"/>
    </row>
    <row r="83" spans="1:21" ht="15" hidden="1">
      <c r="A83" s="13">
        <f t="shared" si="3"/>
        <v>0</v>
      </c>
      <c r="B83" s="25"/>
      <c r="C83" s="25"/>
      <c r="D83" s="23"/>
      <c r="E83" s="29">
        <f t="shared" si="5"/>
        <v>0</v>
      </c>
      <c r="G83" s="38"/>
      <c r="H83" s="38"/>
      <c r="I83" s="17"/>
      <c r="J83" s="17"/>
      <c r="K83" s="17"/>
      <c r="L83" s="17"/>
      <c r="M83" s="17">
        <f>IF(C83=$P$16,18,IF(C83=$P$17,15,IF(C83=$P$18,12,IF(C83=$P$19,8,IF(C83=$P$20,2,0)))))</f>
        <v>0</v>
      </c>
      <c r="N83" s="17">
        <f t="shared" si="4"/>
        <v>1</v>
      </c>
      <c r="O83" s="17"/>
      <c r="P83" s="17"/>
      <c r="Q83" s="17"/>
      <c r="R83" s="17"/>
      <c r="S83" s="36"/>
      <c r="T83" s="36"/>
      <c r="U83" s="34"/>
    </row>
    <row r="84" spans="1:21" ht="15" hidden="1">
      <c r="A84" s="13">
        <f t="shared" si="3"/>
        <v>0</v>
      </c>
      <c r="B84" s="25"/>
      <c r="C84" s="25"/>
      <c r="D84" s="23"/>
      <c r="E84" s="29">
        <f t="shared" si="5"/>
        <v>0</v>
      </c>
      <c r="G84" s="38"/>
      <c r="H84" s="38"/>
      <c r="I84" s="17"/>
      <c r="J84" s="17"/>
      <c r="K84" s="17"/>
      <c r="L84" s="17"/>
      <c r="M84" s="17">
        <f>IF(C84=$P$16,18,IF(C84=$P$17,15,IF(C84=$P$18,12,IF(C84=$P$19,8,IF(C84=$P$20,2,0)))))</f>
        <v>0</v>
      </c>
      <c r="N84" s="17">
        <f t="shared" si="4"/>
        <v>1</v>
      </c>
      <c r="O84" s="17"/>
      <c r="P84" s="17"/>
      <c r="Q84" s="17"/>
      <c r="R84" s="17"/>
      <c r="S84" s="36"/>
      <c r="T84" s="36"/>
      <c r="U84" s="34"/>
    </row>
    <row r="85" spans="1:21" ht="15" hidden="1">
      <c r="A85" s="13">
        <f t="shared" si="3"/>
        <v>0</v>
      </c>
      <c r="B85" s="25"/>
      <c r="C85" s="25"/>
      <c r="D85" s="23"/>
      <c r="E85" s="29">
        <f t="shared" si="5"/>
        <v>0</v>
      </c>
      <c r="G85" s="38"/>
      <c r="H85" s="38"/>
      <c r="I85" s="17"/>
      <c r="J85" s="17"/>
      <c r="K85" s="17"/>
      <c r="L85" s="17"/>
      <c r="M85" s="17">
        <f>IF(C85=$P$16,18,IF(C85=$P$17,15,IF(C85=$P$18,12,IF(C85=$P$19,8,IF(C85=$P$20,2,0)))))</f>
        <v>0</v>
      </c>
      <c r="N85" s="17">
        <f t="shared" si="4"/>
        <v>1</v>
      </c>
      <c r="O85" s="17"/>
      <c r="P85" s="17"/>
      <c r="Q85" s="17"/>
      <c r="R85" s="17"/>
      <c r="S85" s="36"/>
      <c r="T85" s="36"/>
      <c r="U85" s="34"/>
    </row>
    <row r="86" spans="1:21" ht="15" hidden="1">
      <c r="A86" s="13">
        <f t="shared" si="3"/>
        <v>0</v>
      </c>
      <c r="B86" s="25"/>
      <c r="C86" s="25"/>
      <c r="D86" s="23"/>
      <c r="E86" s="29">
        <f t="shared" si="5"/>
        <v>0</v>
      </c>
      <c r="G86" s="38"/>
      <c r="H86" s="38"/>
      <c r="I86" s="17"/>
      <c r="J86" s="17"/>
      <c r="K86" s="17"/>
      <c r="L86" s="17"/>
      <c r="M86" s="17">
        <f>IF(C86=$P$16,18,IF(C86=$P$17,15,IF(C86=$P$18,12,IF(C86=$P$19,8,IF(C86=$P$20,2,0)))))</f>
        <v>0</v>
      </c>
      <c r="N86" s="17">
        <f t="shared" si="4"/>
        <v>1</v>
      </c>
      <c r="O86" s="17"/>
      <c r="P86" s="17"/>
      <c r="Q86" s="17"/>
      <c r="R86" s="17"/>
      <c r="S86" s="36"/>
      <c r="T86" s="36"/>
      <c r="U86" s="34"/>
    </row>
    <row r="87" spans="1:21" ht="15" hidden="1">
      <c r="A87" s="13">
        <f t="shared" si="3"/>
        <v>0</v>
      </c>
      <c r="B87" s="25"/>
      <c r="C87" s="25"/>
      <c r="D87" s="23"/>
      <c r="E87" s="29">
        <f t="shared" si="5"/>
        <v>0</v>
      </c>
      <c r="G87" s="38"/>
      <c r="H87" s="38"/>
      <c r="I87" s="17"/>
      <c r="J87" s="17"/>
      <c r="K87" s="17"/>
      <c r="L87" s="17"/>
      <c r="M87" s="17">
        <f>IF(C87=$P$16,18,IF(C87=$P$17,15,IF(C87=$P$18,12,IF(C87=$P$19,8,IF(C87=$P$20,2,0)))))</f>
        <v>0</v>
      </c>
      <c r="N87" s="17">
        <f t="shared" si="4"/>
        <v>1</v>
      </c>
      <c r="O87" s="17"/>
      <c r="P87" s="17"/>
      <c r="Q87" s="17"/>
      <c r="R87" s="17"/>
      <c r="S87" s="36"/>
      <c r="T87" s="36"/>
      <c r="U87" s="34"/>
    </row>
    <row r="88" spans="1:21" ht="15" hidden="1">
      <c r="A88" s="13">
        <f t="shared" si="3"/>
        <v>0</v>
      </c>
      <c r="B88" s="25"/>
      <c r="C88" s="25"/>
      <c r="D88" s="23"/>
      <c r="E88" s="29">
        <f t="shared" si="5"/>
        <v>0</v>
      </c>
      <c r="G88" s="38"/>
      <c r="H88" s="38"/>
      <c r="I88" s="17"/>
      <c r="J88" s="17"/>
      <c r="K88" s="17"/>
      <c r="L88" s="17"/>
      <c r="M88" s="17">
        <f>IF(C88=$P$16,18,IF(C88=$P$17,15,IF(C88=$P$18,12,IF(C88=$P$19,8,IF(C88=$P$20,2,0)))))</f>
        <v>0</v>
      </c>
      <c r="N88" s="17">
        <f t="shared" si="4"/>
        <v>1</v>
      </c>
      <c r="O88" s="17"/>
      <c r="P88" s="17"/>
      <c r="Q88" s="17"/>
      <c r="R88" s="17"/>
      <c r="S88" s="36"/>
      <c r="T88" s="36"/>
      <c r="U88" s="34"/>
    </row>
    <row r="89" spans="1:21" ht="15" hidden="1">
      <c r="A89" s="13">
        <f t="shared" si="3"/>
        <v>0</v>
      </c>
      <c r="B89" s="25"/>
      <c r="C89" s="25"/>
      <c r="D89" s="23"/>
      <c r="E89" s="29">
        <f t="shared" si="5"/>
        <v>0</v>
      </c>
      <c r="G89" s="38"/>
      <c r="H89" s="38"/>
      <c r="I89" s="17"/>
      <c r="J89" s="17"/>
      <c r="K89" s="17"/>
      <c r="L89" s="17"/>
      <c r="M89" s="17">
        <f>IF(C89=$P$16,18,IF(C89=$P$17,15,IF(C89=$P$18,12,IF(C89=$P$19,8,IF(C89=$P$20,2,0)))))</f>
        <v>0</v>
      </c>
      <c r="N89" s="17">
        <f t="shared" si="4"/>
        <v>1</v>
      </c>
      <c r="O89" s="17"/>
      <c r="P89" s="17"/>
      <c r="Q89" s="17"/>
      <c r="R89" s="17"/>
      <c r="S89" s="36"/>
      <c r="T89" s="36"/>
      <c r="U89" s="34"/>
    </row>
    <row r="90" spans="1:21" ht="15" hidden="1">
      <c r="A90" s="13">
        <f t="shared" si="3"/>
        <v>0</v>
      </c>
      <c r="B90" s="25"/>
      <c r="C90" s="25"/>
      <c r="D90" s="23"/>
      <c r="E90" s="29">
        <f t="shared" si="5"/>
        <v>0</v>
      </c>
      <c r="G90" s="38"/>
      <c r="H90" s="38"/>
      <c r="I90" s="17"/>
      <c r="J90" s="17"/>
      <c r="K90" s="17"/>
      <c r="L90" s="17"/>
      <c r="M90" s="17">
        <f>IF(C90=$P$16,18,IF(C90=$P$17,15,IF(C90=$P$18,12,IF(C90=$P$19,8,IF(C90=$P$20,2,0)))))</f>
        <v>0</v>
      </c>
      <c r="N90" s="17">
        <f t="shared" si="4"/>
        <v>1</v>
      </c>
      <c r="O90" s="17"/>
      <c r="P90" s="17"/>
      <c r="Q90" s="17"/>
      <c r="R90" s="17"/>
      <c r="S90" s="36"/>
      <c r="T90" s="36"/>
      <c r="U90" s="34"/>
    </row>
    <row r="91" spans="1:21" ht="15" hidden="1">
      <c r="A91" s="13">
        <f t="shared" si="3"/>
        <v>0</v>
      </c>
      <c r="B91" s="25"/>
      <c r="C91" s="25"/>
      <c r="D91" s="23"/>
      <c r="E91" s="29">
        <f t="shared" si="5"/>
        <v>0</v>
      </c>
      <c r="G91" s="38"/>
      <c r="H91" s="38"/>
      <c r="I91" s="17"/>
      <c r="J91" s="17"/>
      <c r="K91" s="17"/>
      <c r="L91" s="17"/>
      <c r="M91" s="17">
        <f>IF(C91=$P$16,18,IF(C91=$P$17,15,IF(C91=$P$18,12,IF(C91=$P$19,8,IF(C91=$P$20,2,0)))))</f>
        <v>0</v>
      </c>
      <c r="N91" s="17">
        <f t="shared" si="4"/>
        <v>1</v>
      </c>
      <c r="O91" s="17"/>
      <c r="P91" s="17"/>
      <c r="Q91" s="17"/>
      <c r="R91" s="17"/>
      <c r="S91" s="36"/>
      <c r="T91" s="36"/>
      <c r="U91" s="34"/>
    </row>
    <row r="92" spans="1:21" ht="15" hidden="1">
      <c r="A92" s="13">
        <f t="shared" si="3"/>
        <v>0</v>
      </c>
      <c r="B92" s="25"/>
      <c r="C92" s="25"/>
      <c r="D92" s="23"/>
      <c r="E92" s="29">
        <f t="shared" si="5"/>
        <v>0</v>
      </c>
      <c r="G92" s="38"/>
      <c r="H92" s="38"/>
      <c r="I92" s="17"/>
      <c r="J92" s="17"/>
      <c r="K92" s="17"/>
      <c r="L92" s="17"/>
      <c r="M92" s="17">
        <f>IF(C92=$P$16,18,IF(C92=$P$17,15,IF(C92=$P$18,12,IF(C92=$P$19,8,IF(C92=$P$20,2,0)))))</f>
        <v>0</v>
      </c>
      <c r="N92" s="17">
        <f t="shared" si="4"/>
        <v>1</v>
      </c>
      <c r="O92" s="17"/>
      <c r="P92" s="17"/>
      <c r="Q92" s="17"/>
      <c r="R92" s="17"/>
      <c r="S92" s="36"/>
      <c r="T92" s="36"/>
      <c r="U92" s="34"/>
    </row>
    <row r="93" spans="1:21" ht="15" hidden="1">
      <c r="A93" s="13">
        <f t="shared" si="3"/>
        <v>0</v>
      </c>
      <c r="B93" s="25"/>
      <c r="C93" s="25"/>
      <c r="D93" s="23"/>
      <c r="E93" s="29">
        <f t="shared" si="5"/>
        <v>0</v>
      </c>
      <c r="G93" s="38"/>
      <c r="H93" s="38"/>
      <c r="I93" s="17"/>
      <c r="J93" s="17"/>
      <c r="K93" s="17"/>
      <c r="L93" s="17"/>
      <c r="M93" s="17">
        <f>IF(C93=$P$16,18,IF(C93=$P$17,15,IF(C93=$P$18,12,IF(C93=$P$19,8,IF(C93=$P$20,2,0)))))</f>
        <v>0</v>
      </c>
      <c r="N93" s="17">
        <f t="shared" si="4"/>
        <v>1</v>
      </c>
      <c r="O93" s="17"/>
      <c r="P93" s="17"/>
      <c r="Q93" s="17"/>
      <c r="R93" s="17"/>
      <c r="S93" s="36"/>
      <c r="T93" s="36"/>
      <c r="U93" s="34"/>
    </row>
    <row r="94" spans="1:21" ht="15" hidden="1">
      <c r="A94" s="13">
        <f t="shared" si="3"/>
        <v>0</v>
      </c>
      <c r="B94" s="25"/>
      <c r="C94" s="25"/>
      <c r="D94" s="23"/>
      <c r="E94" s="29">
        <f t="shared" si="5"/>
        <v>0</v>
      </c>
      <c r="G94" s="38"/>
      <c r="H94" s="38"/>
      <c r="I94" s="17"/>
      <c r="J94" s="17"/>
      <c r="K94" s="17"/>
      <c r="L94" s="17"/>
      <c r="M94" s="17">
        <f>IF(C94=$P$16,18,IF(C94=$P$17,15,IF(C94=$P$18,12,IF(C94=$P$19,8,IF(C94=$P$20,2,0)))))</f>
        <v>0</v>
      </c>
      <c r="N94" s="17">
        <f t="shared" si="4"/>
        <v>1</v>
      </c>
      <c r="O94" s="17"/>
      <c r="P94" s="17"/>
      <c r="Q94" s="17"/>
      <c r="R94" s="17"/>
      <c r="S94" s="36"/>
      <c r="T94" s="36"/>
      <c r="U94" s="34"/>
    </row>
    <row r="95" spans="3:21" ht="15">
      <c r="C95" s="45"/>
      <c r="G95" s="38"/>
      <c r="H95" s="3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36"/>
      <c r="T95" s="36"/>
      <c r="U95" s="34"/>
    </row>
    <row r="96" spans="6:20" ht="15">
      <c r="F96" s="3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36"/>
      <c r="S96" s="36"/>
      <c r="T96" s="34"/>
    </row>
    <row r="97" spans="1:20" ht="15.75">
      <c r="A97" s="10" t="s">
        <v>2</v>
      </c>
      <c r="F97" s="40">
        <f>SUM(F107:F130)</f>
        <v>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36"/>
      <c r="S97" s="36"/>
      <c r="T97" s="34"/>
    </row>
    <row r="98" spans="2:20" ht="24" customHeight="1">
      <c r="B98" s="68" t="s">
        <v>63</v>
      </c>
      <c r="C98" s="68"/>
      <c r="D98" s="68"/>
      <c r="E98" s="68"/>
      <c r="F98" s="3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36"/>
      <c r="S98" s="36"/>
      <c r="T98" s="34"/>
    </row>
    <row r="99" spans="2:20" ht="24" customHeight="1">
      <c r="B99" s="68" t="s">
        <v>64</v>
      </c>
      <c r="C99" s="68"/>
      <c r="D99" s="68"/>
      <c r="E99" s="68"/>
      <c r="F99" s="3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36"/>
      <c r="S99" s="36"/>
      <c r="T99" s="34"/>
    </row>
    <row r="100" spans="2:20" ht="14.25" customHeight="1">
      <c r="B100" s="68" t="s">
        <v>65</v>
      </c>
      <c r="C100" s="68"/>
      <c r="D100" s="68"/>
      <c r="E100" s="68"/>
      <c r="F100" s="3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36"/>
      <c r="S100" s="36"/>
      <c r="T100" s="34"/>
    </row>
    <row r="101" spans="2:20" ht="24" customHeight="1">
      <c r="B101" s="68" t="s">
        <v>66</v>
      </c>
      <c r="C101" s="68"/>
      <c r="D101" s="68"/>
      <c r="E101" s="68"/>
      <c r="F101" s="57"/>
      <c r="G101" s="57"/>
      <c r="H101" s="57"/>
      <c r="I101" s="57"/>
      <c r="J101" s="57"/>
      <c r="K101" s="17"/>
      <c r="L101" s="17"/>
      <c r="M101" s="17"/>
      <c r="N101" s="17"/>
      <c r="O101" s="17"/>
      <c r="P101" s="17"/>
      <c r="Q101" s="17"/>
      <c r="R101" s="36"/>
      <c r="S101" s="36"/>
      <c r="T101" s="34"/>
    </row>
    <row r="102" spans="2:20" ht="24" customHeight="1">
      <c r="B102" s="68" t="s">
        <v>67</v>
      </c>
      <c r="C102" s="68"/>
      <c r="D102" s="68"/>
      <c r="E102" s="68"/>
      <c r="F102" s="3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6"/>
      <c r="S102" s="36"/>
      <c r="T102" s="34"/>
    </row>
    <row r="103" spans="2:20" ht="24" customHeight="1">
      <c r="B103" s="68" t="s">
        <v>68</v>
      </c>
      <c r="C103" s="68"/>
      <c r="D103" s="68"/>
      <c r="E103" s="68"/>
      <c r="F103" s="3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36"/>
      <c r="S103" s="36"/>
      <c r="T103" s="34"/>
    </row>
    <row r="104" spans="2:20" ht="24" customHeight="1">
      <c r="B104" s="68" t="s">
        <v>69</v>
      </c>
      <c r="C104" s="68"/>
      <c r="D104" s="68"/>
      <c r="E104" s="68"/>
      <c r="F104" s="3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36"/>
      <c r="S104" s="36"/>
      <c r="T104" s="34"/>
    </row>
    <row r="105" spans="6:20" ht="15">
      <c r="F105" s="3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36"/>
      <c r="S105" s="36"/>
      <c r="T105" s="34"/>
    </row>
    <row r="106" spans="2:21" ht="15.75">
      <c r="B106" s="15" t="s">
        <v>110</v>
      </c>
      <c r="C106" s="15" t="s">
        <v>10</v>
      </c>
      <c r="D106" s="15" t="s">
        <v>105</v>
      </c>
      <c r="E106" s="15" t="s">
        <v>9</v>
      </c>
      <c r="F106" s="15" t="s">
        <v>8</v>
      </c>
      <c r="G106" s="38"/>
      <c r="H106" s="3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6"/>
      <c r="T106" s="36"/>
      <c r="U106" s="34"/>
    </row>
    <row r="107" spans="1:21" ht="15">
      <c r="A107" s="13">
        <f>IF(C107&gt;0,1,)</f>
        <v>0</v>
      </c>
      <c r="B107" s="53"/>
      <c r="C107" s="25"/>
      <c r="D107" s="25"/>
      <c r="E107" s="23"/>
      <c r="F107" s="29">
        <f>L107*M107*N107</f>
        <v>0</v>
      </c>
      <c r="G107" s="38"/>
      <c r="H107" s="38"/>
      <c r="I107" s="17"/>
      <c r="J107" s="17"/>
      <c r="K107" s="17"/>
      <c r="L107" s="17">
        <f aca="true" t="shared" si="6" ref="L107:L130">IF(C107=$O$107,1,IF(C107=$O$108,0.5,IF(C107=$O$109,0.5,)))</f>
        <v>0</v>
      </c>
      <c r="M107" s="17">
        <f aca="true" t="shared" si="7" ref="M107:M130">IF(E107=$P$107,10,IF(E107=$P$108,10,IF(E107=$P$109,20,)))</f>
        <v>0</v>
      </c>
      <c r="N107" s="17">
        <f>IF(D107=0,0,IF(D107=1,1,IF(D107=2,0.8,IF(D107&gt;2,0.6,0))))</f>
        <v>0</v>
      </c>
      <c r="O107" s="17" t="s">
        <v>11</v>
      </c>
      <c r="P107" s="17" t="s">
        <v>14</v>
      </c>
      <c r="Q107" s="17"/>
      <c r="R107" s="17"/>
      <c r="S107" s="36"/>
      <c r="T107" s="36"/>
      <c r="U107" s="34"/>
    </row>
    <row r="108" spans="1:21" ht="15">
      <c r="A108" s="13">
        <f aca="true" t="shared" si="8" ref="A108:A130">IF(C108&gt;0,A107+1,)</f>
        <v>0</v>
      </c>
      <c r="B108" s="53"/>
      <c r="C108" s="25"/>
      <c r="D108" s="25"/>
      <c r="E108" s="23"/>
      <c r="F108" s="29">
        <f aca="true" t="shared" si="9" ref="F108:F130">L108*M108*N108</f>
        <v>0</v>
      </c>
      <c r="G108" s="38"/>
      <c r="H108" s="38"/>
      <c r="I108" s="17"/>
      <c r="J108" s="17"/>
      <c r="K108" s="17"/>
      <c r="L108" s="17">
        <f t="shared" si="6"/>
        <v>0</v>
      </c>
      <c r="M108" s="17">
        <f t="shared" si="7"/>
        <v>0</v>
      </c>
      <c r="N108" s="17">
        <f aca="true" t="shared" si="10" ref="N108:N130">IF(D108=0,0,IF(D108=1,1,IF(D108=2,0.8,IF(D108&gt;2,0.6,0))))</f>
        <v>0</v>
      </c>
      <c r="O108" s="17" t="s">
        <v>12</v>
      </c>
      <c r="P108" s="17" t="s">
        <v>15</v>
      </c>
      <c r="Q108" s="17"/>
      <c r="R108" s="17"/>
      <c r="S108" s="36"/>
      <c r="T108" s="36"/>
      <c r="U108" s="34"/>
    </row>
    <row r="109" spans="1:21" ht="15">
      <c r="A109" s="13">
        <f t="shared" si="8"/>
        <v>0</v>
      </c>
      <c r="B109" s="53"/>
      <c r="C109" s="25"/>
      <c r="D109" s="25"/>
      <c r="E109" s="23"/>
      <c r="F109" s="29">
        <f t="shared" si="9"/>
        <v>0</v>
      </c>
      <c r="G109" s="38"/>
      <c r="H109" s="38"/>
      <c r="I109" s="17"/>
      <c r="J109" s="17"/>
      <c r="K109" s="17"/>
      <c r="L109" s="17">
        <f t="shared" si="6"/>
        <v>0</v>
      </c>
      <c r="M109" s="17">
        <f t="shared" si="7"/>
        <v>0</v>
      </c>
      <c r="N109" s="17">
        <f t="shared" si="10"/>
        <v>0</v>
      </c>
      <c r="O109" s="17" t="s">
        <v>13</v>
      </c>
      <c r="P109" s="17" t="s">
        <v>16</v>
      </c>
      <c r="Q109" s="17"/>
      <c r="R109" s="17"/>
      <c r="S109" s="36"/>
      <c r="T109" s="36"/>
      <c r="U109" s="34"/>
    </row>
    <row r="110" spans="1:21" ht="15">
      <c r="A110" s="13">
        <f t="shared" si="8"/>
        <v>0</v>
      </c>
      <c r="B110" s="53"/>
      <c r="C110" s="25"/>
      <c r="D110" s="25"/>
      <c r="E110" s="23"/>
      <c r="F110" s="29">
        <f t="shared" si="9"/>
        <v>0</v>
      </c>
      <c r="G110" s="38"/>
      <c r="H110" s="38"/>
      <c r="I110" s="17"/>
      <c r="J110" s="17"/>
      <c r="K110" s="17"/>
      <c r="L110" s="17">
        <f t="shared" si="6"/>
        <v>0</v>
      </c>
      <c r="M110" s="17">
        <f t="shared" si="7"/>
        <v>0</v>
      </c>
      <c r="N110" s="17">
        <f t="shared" si="10"/>
        <v>0</v>
      </c>
      <c r="O110" s="17"/>
      <c r="P110" s="17"/>
      <c r="Q110" s="17"/>
      <c r="R110" s="17"/>
      <c r="S110" s="36"/>
      <c r="T110" s="36"/>
      <c r="U110" s="34"/>
    </row>
    <row r="111" spans="1:21" ht="15">
      <c r="A111" s="13">
        <f t="shared" si="8"/>
        <v>0</v>
      </c>
      <c r="B111" s="53"/>
      <c r="C111" s="25"/>
      <c r="D111" s="25"/>
      <c r="E111" s="23"/>
      <c r="F111" s="29">
        <f t="shared" si="9"/>
        <v>0</v>
      </c>
      <c r="G111" s="38"/>
      <c r="H111" s="38"/>
      <c r="I111" s="17"/>
      <c r="J111" s="17"/>
      <c r="K111" s="17"/>
      <c r="L111" s="17">
        <f t="shared" si="6"/>
        <v>0</v>
      </c>
      <c r="M111" s="17">
        <f t="shared" si="7"/>
        <v>0</v>
      </c>
      <c r="N111" s="17">
        <f t="shared" si="10"/>
        <v>0</v>
      </c>
      <c r="O111" s="17"/>
      <c r="P111" s="17"/>
      <c r="Q111" s="17"/>
      <c r="R111" s="17"/>
      <c r="S111" s="36"/>
      <c r="T111" s="36"/>
      <c r="U111" s="34"/>
    </row>
    <row r="112" spans="1:21" ht="15">
      <c r="A112" s="13">
        <f t="shared" si="8"/>
        <v>0</v>
      </c>
      <c r="B112" s="53"/>
      <c r="C112" s="25"/>
      <c r="D112" s="25"/>
      <c r="E112" s="23"/>
      <c r="F112" s="29">
        <f t="shared" si="9"/>
        <v>0</v>
      </c>
      <c r="G112" s="38"/>
      <c r="H112" s="38"/>
      <c r="I112" s="17"/>
      <c r="J112" s="17"/>
      <c r="K112" s="17"/>
      <c r="L112" s="17">
        <f t="shared" si="6"/>
        <v>0</v>
      </c>
      <c r="M112" s="17">
        <f t="shared" si="7"/>
        <v>0</v>
      </c>
      <c r="N112" s="17">
        <f t="shared" si="10"/>
        <v>0</v>
      </c>
      <c r="O112" s="17"/>
      <c r="P112" s="17"/>
      <c r="Q112" s="17"/>
      <c r="R112" s="17"/>
      <c r="S112" s="36"/>
      <c r="T112" s="36"/>
      <c r="U112" s="34"/>
    </row>
    <row r="113" spans="1:21" ht="15">
      <c r="A113" s="13">
        <f t="shared" si="8"/>
        <v>0</v>
      </c>
      <c r="B113" s="53"/>
      <c r="C113" s="25"/>
      <c r="D113" s="25"/>
      <c r="E113" s="23"/>
      <c r="F113" s="29">
        <f t="shared" si="9"/>
        <v>0</v>
      </c>
      <c r="G113" s="38"/>
      <c r="H113" s="38"/>
      <c r="I113" s="17"/>
      <c r="J113" s="17"/>
      <c r="K113" s="17"/>
      <c r="L113" s="17">
        <f t="shared" si="6"/>
        <v>0</v>
      </c>
      <c r="M113" s="17">
        <f t="shared" si="7"/>
        <v>0</v>
      </c>
      <c r="N113" s="17">
        <f t="shared" si="10"/>
        <v>0</v>
      </c>
      <c r="O113" s="17"/>
      <c r="P113" s="17"/>
      <c r="Q113" s="17"/>
      <c r="R113" s="17"/>
      <c r="S113" s="36"/>
      <c r="T113" s="36"/>
      <c r="U113" s="34"/>
    </row>
    <row r="114" spans="1:21" ht="15">
      <c r="A114" s="13">
        <f t="shared" si="8"/>
        <v>0</v>
      </c>
      <c r="B114" s="53"/>
      <c r="C114" s="25"/>
      <c r="D114" s="25"/>
      <c r="E114" s="23"/>
      <c r="F114" s="29">
        <f t="shared" si="9"/>
        <v>0</v>
      </c>
      <c r="G114" s="38"/>
      <c r="H114" s="38"/>
      <c r="I114" s="17"/>
      <c r="J114" s="17"/>
      <c r="K114" s="17"/>
      <c r="L114" s="17">
        <f t="shared" si="6"/>
        <v>0</v>
      </c>
      <c r="M114" s="17">
        <f t="shared" si="7"/>
        <v>0</v>
      </c>
      <c r="N114" s="17">
        <f t="shared" si="10"/>
        <v>0</v>
      </c>
      <c r="O114" s="17"/>
      <c r="P114" s="17"/>
      <c r="Q114" s="17"/>
      <c r="R114" s="17"/>
      <c r="S114" s="36"/>
      <c r="T114" s="36"/>
      <c r="U114" s="34"/>
    </row>
    <row r="115" spans="1:21" ht="15">
      <c r="A115" s="13">
        <f t="shared" si="8"/>
        <v>0</v>
      </c>
      <c r="B115" s="53"/>
      <c r="C115" s="25"/>
      <c r="D115" s="25"/>
      <c r="E115" s="23"/>
      <c r="F115" s="29">
        <f t="shared" si="9"/>
        <v>0</v>
      </c>
      <c r="G115" s="38"/>
      <c r="H115" s="38"/>
      <c r="I115" s="17"/>
      <c r="J115" s="17"/>
      <c r="K115" s="17"/>
      <c r="L115" s="17">
        <f t="shared" si="6"/>
        <v>0</v>
      </c>
      <c r="M115" s="17">
        <f t="shared" si="7"/>
        <v>0</v>
      </c>
      <c r="N115" s="17">
        <f t="shared" si="10"/>
        <v>0</v>
      </c>
      <c r="O115" s="17"/>
      <c r="P115" s="17"/>
      <c r="Q115" s="17"/>
      <c r="R115" s="17"/>
      <c r="S115" s="36"/>
      <c r="T115" s="36"/>
      <c r="U115" s="34"/>
    </row>
    <row r="116" spans="1:21" ht="15">
      <c r="A116" s="13">
        <f t="shared" si="8"/>
        <v>0</v>
      </c>
      <c r="B116" s="53"/>
      <c r="C116" s="25"/>
      <c r="D116" s="25"/>
      <c r="E116" s="23"/>
      <c r="F116" s="29">
        <f t="shared" si="9"/>
        <v>0</v>
      </c>
      <c r="G116" s="38"/>
      <c r="H116" s="38"/>
      <c r="I116" s="17"/>
      <c r="J116" s="17"/>
      <c r="K116" s="17"/>
      <c r="L116" s="17">
        <f t="shared" si="6"/>
        <v>0</v>
      </c>
      <c r="M116" s="17">
        <f t="shared" si="7"/>
        <v>0</v>
      </c>
      <c r="N116" s="17">
        <f t="shared" si="10"/>
        <v>0</v>
      </c>
      <c r="O116" s="17"/>
      <c r="P116" s="17"/>
      <c r="Q116" s="17"/>
      <c r="R116" s="17"/>
      <c r="S116" s="36"/>
      <c r="T116" s="36"/>
      <c r="U116" s="34"/>
    </row>
    <row r="117" spans="1:21" ht="15">
      <c r="A117" s="13">
        <f t="shared" si="8"/>
        <v>0</v>
      </c>
      <c r="B117" s="53"/>
      <c r="C117" s="25"/>
      <c r="D117" s="25"/>
      <c r="E117" s="23"/>
      <c r="F117" s="29">
        <f t="shared" si="9"/>
        <v>0</v>
      </c>
      <c r="G117" s="38"/>
      <c r="H117" s="38"/>
      <c r="I117" s="17"/>
      <c r="J117" s="17"/>
      <c r="K117" s="17"/>
      <c r="L117" s="17">
        <f t="shared" si="6"/>
        <v>0</v>
      </c>
      <c r="M117" s="17">
        <f t="shared" si="7"/>
        <v>0</v>
      </c>
      <c r="N117" s="17">
        <f t="shared" si="10"/>
        <v>0</v>
      </c>
      <c r="O117" s="17"/>
      <c r="P117" s="17"/>
      <c r="Q117" s="17"/>
      <c r="R117" s="17"/>
      <c r="S117" s="36"/>
      <c r="T117" s="36"/>
      <c r="U117" s="34"/>
    </row>
    <row r="118" spans="1:21" ht="15">
      <c r="A118" s="13">
        <f t="shared" si="8"/>
        <v>0</v>
      </c>
      <c r="B118" s="53"/>
      <c r="C118" s="25"/>
      <c r="D118" s="25"/>
      <c r="E118" s="23"/>
      <c r="F118" s="29">
        <f t="shared" si="9"/>
        <v>0</v>
      </c>
      <c r="G118" s="38"/>
      <c r="H118" s="38"/>
      <c r="I118" s="17"/>
      <c r="J118" s="17"/>
      <c r="K118" s="17"/>
      <c r="L118" s="17">
        <f t="shared" si="6"/>
        <v>0</v>
      </c>
      <c r="M118" s="17">
        <f t="shared" si="7"/>
        <v>0</v>
      </c>
      <c r="N118" s="17">
        <f t="shared" si="10"/>
        <v>0</v>
      </c>
      <c r="O118" s="17"/>
      <c r="P118" s="17"/>
      <c r="Q118" s="17"/>
      <c r="R118" s="17"/>
      <c r="S118" s="36"/>
      <c r="T118" s="36"/>
      <c r="U118" s="34"/>
    </row>
    <row r="119" spans="1:21" ht="15">
      <c r="A119" s="13">
        <f t="shared" si="8"/>
        <v>0</v>
      </c>
      <c r="B119" s="53"/>
      <c r="C119" s="25"/>
      <c r="D119" s="25"/>
      <c r="E119" s="23"/>
      <c r="F119" s="29">
        <f t="shared" si="9"/>
        <v>0</v>
      </c>
      <c r="G119" s="38"/>
      <c r="H119" s="38"/>
      <c r="I119" s="17"/>
      <c r="J119" s="17"/>
      <c r="K119" s="17"/>
      <c r="L119" s="17">
        <f t="shared" si="6"/>
        <v>0</v>
      </c>
      <c r="M119" s="17">
        <f t="shared" si="7"/>
        <v>0</v>
      </c>
      <c r="N119" s="17">
        <f t="shared" si="10"/>
        <v>0</v>
      </c>
      <c r="O119" s="17"/>
      <c r="P119" s="17"/>
      <c r="Q119" s="17"/>
      <c r="R119" s="17"/>
      <c r="S119" s="36"/>
      <c r="T119" s="36"/>
      <c r="U119" s="34"/>
    </row>
    <row r="120" spans="1:21" ht="15">
      <c r="A120" s="13">
        <f t="shared" si="8"/>
        <v>0</v>
      </c>
      <c r="B120" s="53"/>
      <c r="C120" s="25"/>
      <c r="D120" s="25"/>
      <c r="E120" s="23"/>
      <c r="F120" s="29">
        <f t="shared" si="9"/>
        <v>0</v>
      </c>
      <c r="G120" s="38"/>
      <c r="H120" s="38"/>
      <c r="I120" s="17"/>
      <c r="J120" s="17"/>
      <c r="K120" s="17"/>
      <c r="L120" s="17">
        <f t="shared" si="6"/>
        <v>0</v>
      </c>
      <c r="M120" s="17">
        <f t="shared" si="7"/>
        <v>0</v>
      </c>
      <c r="N120" s="17">
        <f t="shared" si="10"/>
        <v>0</v>
      </c>
      <c r="O120" s="17"/>
      <c r="P120" s="17"/>
      <c r="Q120" s="17"/>
      <c r="R120" s="17"/>
      <c r="S120" s="36"/>
      <c r="T120" s="36"/>
      <c r="U120" s="34"/>
    </row>
    <row r="121" spans="1:21" ht="15">
      <c r="A121" s="13">
        <f t="shared" si="8"/>
        <v>0</v>
      </c>
      <c r="B121" s="53"/>
      <c r="C121" s="25"/>
      <c r="D121" s="25"/>
      <c r="E121" s="23"/>
      <c r="F121" s="29">
        <f t="shared" si="9"/>
        <v>0</v>
      </c>
      <c r="G121" s="38"/>
      <c r="H121" s="38"/>
      <c r="I121" s="17"/>
      <c r="J121" s="17"/>
      <c r="K121" s="17"/>
      <c r="L121" s="17">
        <f t="shared" si="6"/>
        <v>0</v>
      </c>
      <c r="M121" s="17">
        <f t="shared" si="7"/>
        <v>0</v>
      </c>
      <c r="N121" s="17">
        <f t="shared" si="10"/>
        <v>0</v>
      </c>
      <c r="O121" s="17"/>
      <c r="P121" s="17"/>
      <c r="Q121" s="17"/>
      <c r="R121" s="17"/>
      <c r="S121" s="36"/>
      <c r="T121" s="36"/>
      <c r="U121" s="34"/>
    </row>
    <row r="122" spans="1:21" ht="15">
      <c r="A122" s="13">
        <f t="shared" si="8"/>
        <v>0</v>
      </c>
      <c r="B122" s="53"/>
      <c r="C122" s="25"/>
      <c r="D122" s="25"/>
      <c r="E122" s="23"/>
      <c r="F122" s="29">
        <f t="shared" si="9"/>
        <v>0</v>
      </c>
      <c r="G122" s="38"/>
      <c r="H122" s="38"/>
      <c r="I122" s="17"/>
      <c r="J122" s="17"/>
      <c r="K122" s="17"/>
      <c r="L122" s="17">
        <f t="shared" si="6"/>
        <v>0</v>
      </c>
      <c r="M122" s="17">
        <f t="shared" si="7"/>
        <v>0</v>
      </c>
      <c r="N122" s="17">
        <f t="shared" si="10"/>
        <v>0</v>
      </c>
      <c r="O122" s="17"/>
      <c r="P122" s="17"/>
      <c r="Q122" s="17"/>
      <c r="R122" s="17"/>
      <c r="S122" s="36"/>
      <c r="T122" s="36"/>
      <c r="U122" s="34"/>
    </row>
    <row r="123" spans="1:21" ht="15">
      <c r="A123" s="13">
        <f t="shared" si="8"/>
        <v>0</v>
      </c>
      <c r="B123" s="53"/>
      <c r="C123" s="25"/>
      <c r="D123" s="25"/>
      <c r="E123" s="23"/>
      <c r="F123" s="29">
        <f t="shared" si="9"/>
        <v>0</v>
      </c>
      <c r="G123" s="38"/>
      <c r="H123" s="38"/>
      <c r="I123" s="17"/>
      <c r="J123" s="17"/>
      <c r="K123" s="17"/>
      <c r="L123" s="17">
        <f t="shared" si="6"/>
        <v>0</v>
      </c>
      <c r="M123" s="17">
        <f t="shared" si="7"/>
        <v>0</v>
      </c>
      <c r="N123" s="17">
        <f t="shared" si="10"/>
        <v>0</v>
      </c>
      <c r="O123" s="17"/>
      <c r="P123" s="17"/>
      <c r="Q123" s="17"/>
      <c r="R123" s="17"/>
      <c r="S123" s="36"/>
      <c r="T123" s="36"/>
      <c r="U123" s="34"/>
    </row>
    <row r="124" spans="1:21" ht="15">
      <c r="A124" s="13">
        <f t="shared" si="8"/>
        <v>0</v>
      </c>
      <c r="B124" s="53"/>
      <c r="C124" s="25"/>
      <c r="D124" s="25"/>
      <c r="E124" s="23"/>
      <c r="F124" s="29">
        <f t="shared" si="9"/>
        <v>0</v>
      </c>
      <c r="G124" s="38"/>
      <c r="H124" s="38"/>
      <c r="I124" s="17"/>
      <c r="J124" s="17"/>
      <c r="K124" s="17"/>
      <c r="L124" s="17">
        <f t="shared" si="6"/>
        <v>0</v>
      </c>
      <c r="M124" s="17">
        <f t="shared" si="7"/>
        <v>0</v>
      </c>
      <c r="N124" s="17">
        <f t="shared" si="10"/>
        <v>0</v>
      </c>
      <c r="O124" s="17"/>
      <c r="P124" s="17"/>
      <c r="Q124" s="17"/>
      <c r="R124" s="17"/>
      <c r="S124" s="36"/>
      <c r="T124" s="36"/>
      <c r="U124" s="34"/>
    </row>
    <row r="125" spans="1:21" ht="15">
      <c r="A125" s="13">
        <f t="shared" si="8"/>
        <v>0</v>
      </c>
      <c r="B125" s="53"/>
      <c r="C125" s="25"/>
      <c r="D125" s="25"/>
      <c r="E125" s="23"/>
      <c r="F125" s="29">
        <f t="shared" si="9"/>
        <v>0</v>
      </c>
      <c r="G125" s="38"/>
      <c r="H125" s="38"/>
      <c r="I125" s="17"/>
      <c r="J125" s="17"/>
      <c r="K125" s="17"/>
      <c r="L125" s="17">
        <f t="shared" si="6"/>
        <v>0</v>
      </c>
      <c r="M125" s="17">
        <f t="shared" si="7"/>
        <v>0</v>
      </c>
      <c r="N125" s="17">
        <f t="shared" si="10"/>
        <v>0</v>
      </c>
      <c r="O125" s="17"/>
      <c r="P125" s="17"/>
      <c r="Q125" s="17"/>
      <c r="R125" s="17"/>
      <c r="S125" s="36"/>
      <c r="T125" s="36"/>
      <c r="U125" s="34"/>
    </row>
    <row r="126" spans="1:21" ht="15">
      <c r="A126" s="13">
        <f t="shared" si="8"/>
        <v>0</v>
      </c>
      <c r="B126" s="53"/>
      <c r="C126" s="25"/>
      <c r="D126" s="25"/>
      <c r="E126" s="23"/>
      <c r="F126" s="29">
        <f t="shared" si="9"/>
        <v>0</v>
      </c>
      <c r="G126" s="38"/>
      <c r="H126" s="38"/>
      <c r="I126" s="17"/>
      <c r="J126" s="17"/>
      <c r="K126" s="17"/>
      <c r="L126" s="17">
        <f t="shared" si="6"/>
        <v>0</v>
      </c>
      <c r="M126" s="17">
        <f t="shared" si="7"/>
        <v>0</v>
      </c>
      <c r="N126" s="17">
        <f t="shared" si="10"/>
        <v>0</v>
      </c>
      <c r="O126" s="17"/>
      <c r="P126" s="17"/>
      <c r="Q126" s="17"/>
      <c r="R126" s="17"/>
      <c r="S126" s="36"/>
      <c r="T126" s="36"/>
      <c r="U126" s="34"/>
    </row>
    <row r="127" spans="1:21" ht="15">
      <c r="A127" s="13">
        <f t="shared" si="8"/>
        <v>0</v>
      </c>
      <c r="B127" s="53"/>
      <c r="C127" s="25"/>
      <c r="D127" s="25"/>
      <c r="E127" s="23"/>
      <c r="F127" s="29">
        <f t="shared" si="9"/>
        <v>0</v>
      </c>
      <c r="G127" s="38"/>
      <c r="H127" s="38"/>
      <c r="I127" s="17"/>
      <c r="J127" s="17"/>
      <c r="K127" s="17"/>
      <c r="L127" s="17">
        <f t="shared" si="6"/>
        <v>0</v>
      </c>
      <c r="M127" s="17">
        <f t="shared" si="7"/>
        <v>0</v>
      </c>
      <c r="N127" s="17">
        <f t="shared" si="10"/>
        <v>0</v>
      </c>
      <c r="O127" s="17"/>
      <c r="P127" s="17"/>
      <c r="Q127" s="17"/>
      <c r="R127" s="17"/>
      <c r="S127" s="36"/>
      <c r="T127" s="36"/>
      <c r="U127" s="34"/>
    </row>
    <row r="128" spans="1:21" ht="15">
      <c r="A128" s="13">
        <f t="shared" si="8"/>
        <v>0</v>
      </c>
      <c r="B128" s="53"/>
      <c r="C128" s="25"/>
      <c r="D128" s="25"/>
      <c r="E128" s="23"/>
      <c r="F128" s="29">
        <f t="shared" si="9"/>
        <v>0</v>
      </c>
      <c r="G128" s="38"/>
      <c r="H128" s="38"/>
      <c r="I128" s="17"/>
      <c r="J128" s="17"/>
      <c r="K128" s="17"/>
      <c r="L128" s="17">
        <f t="shared" si="6"/>
        <v>0</v>
      </c>
      <c r="M128" s="17">
        <f t="shared" si="7"/>
        <v>0</v>
      </c>
      <c r="N128" s="17">
        <f t="shared" si="10"/>
        <v>0</v>
      </c>
      <c r="O128" s="17"/>
      <c r="P128" s="17"/>
      <c r="Q128" s="17"/>
      <c r="R128" s="17"/>
      <c r="S128" s="36"/>
      <c r="T128" s="36"/>
      <c r="U128" s="34"/>
    </row>
    <row r="129" spans="1:21" ht="15">
      <c r="A129" s="13">
        <f t="shared" si="8"/>
        <v>0</v>
      </c>
      <c r="B129" s="53"/>
      <c r="C129" s="25"/>
      <c r="D129" s="25"/>
      <c r="E129" s="23"/>
      <c r="F129" s="29">
        <f t="shared" si="9"/>
        <v>0</v>
      </c>
      <c r="G129" s="38"/>
      <c r="H129" s="38"/>
      <c r="I129" s="17"/>
      <c r="J129" s="17"/>
      <c r="K129" s="17"/>
      <c r="L129" s="17">
        <f t="shared" si="6"/>
        <v>0</v>
      </c>
      <c r="M129" s="17">
        <f t="shared" si="7"/>
        <v>0</v>
      </c>
      <c r="N129" s="17">
        <f t="shared" si="10"/>
        <v>0</v>
      </c>
      <c r="O129" s="17"/>
      <c r="P129" s="17"/>
      <c r="Q129" s="17"/>
      <c r="R129" s="17"/>
      <c r="S129" s="36"/>
      <c r="T129" s="36"/>
      <c r="U129" s="34"/>
    </row>
    <row r="130" spans="1:21" ht="15">
      <c r="A130" s="13">
        <f t="shared" si="8"/>
        <v>0</v>
      </c>
      <c r="B130" s="53"/>
      <c r="C130" s="25"/>
      <c r="D130" s="25"/>
      <c r="E130" s="23"/>
      <c r="F130" s="29">
        <f t="shared" si="9"/>
        <v>0</v>
      </c>
      <c r="G130" s="38"/>
      <c r="H130" s="38"/>
      <c r="I130" s="17"/>
      <c r="J130" s="17"/>
      <c r="K130" s="17"/>
      <c r="L130" s="17">
        <f t="shared" si="6"/>
        <v>0</v>
      </c>
      <c r="M130" s="17">
        <f t="shared" si="7"/>
        <v>0</v>
      </c>
      <c r="N130" s="17">
        <f t="shared" si="10"/>
        <v>0</v>
      </c>
      <c r="O130" s="17"/>
      <c r="P130" s="17"/>
      <c r="Q130" s="17"/>
      <c r="R130" s="17"/>
      <c r="S130" s="36"/>
      <c r="T130" s="36"/>
      <c r="U130" s="34"/>
    </row>
    <row r="131" spans="6:20" ht="15">
      <c r="F131" s="3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36"/>
      <c r="S131" s="36"/>
      <c r="T131" s="34"/>
    </row>
    <row r="132" spans="6:20" ht="15">
      <c r="F132" s="38"/>
      <c r="G132" s="17"/>
      <c r="H132" s="17"/>
      <c r="I132" s="17"/>
      <c r="J132" s="17"/>
      <c r="K132" s="17"/>
      <c r="L132" s="43"/>
      <c r="M132" s="17"/>
      <c r="N132" s="17"/>
      <c r="O132" s="17"/>
      <c r="P132" s="17"/>
      <c r="Q132" s="17"/>
      <c r="R132" s="36"/>
      <c r="S132" s="36"/>
      <c r="T132" s="34"/>
    </row>
    <row r="133" spans="1:20" ht="15.75">
      <c r="A133" s="10" t="s">
        <v>3</v>
      </c>
      <c r="F133" s="40">
        <f>SUM(E137:E161)</f>
        <v>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36"/>
      <c r="S133" s="36"/>
      <c r="T133" s="34"/>
    </row>
    <row r="134" spans="1:20" ht="26.25" customHeight="1">
      <c r="A134" s="3"/>
      <c r="B134" s="68" t="s">
        <v>70</v>
      </c>
      <c r="C134" s="68"/>
      <c r="D134" s="68"/>
      <c r="E134" s="68"/>
      <c r="F134" s="3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36"/>
      <c r="S134" s="36"/>
      <c r="T134" s="34"/>
    </row>
    <row r="135" spans="1:20" ht="15">
      <c r="A135" s="3"/>
      <c r="F135" s="3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36"/>
      <c r="S135" s="36"/>
      <c r="T135" s="34"/>
    </row>
    <row r="136" spans="2:21" ht="15.75">
      <c r="B136" s="15" t="s">
        <v>110</v>
      </c>
      <c r="C136" s="15" t="s">
        <v>9</v>
      </c>
      <c r="D136" s="15" t="s">
        <v>105</v>
      </c>
      <c r="E136" s="15" t="s">
        <v>8</v>
      </c>
      <c r="G136" s="38"/>
      <c r="H136" s="3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36"/>
      <c r="T136" s="36"/>
      <c r="U136" s="34"/>
    </row>
    <row r="137" spans="1:21" ht="15">
      <c r="A137" s="13">
        <f>IF(C137&gt;0,1,)</f>
        <v>0</v>
      </c>
      <c r="B137" s="53"/>
      <c r="C137" s="25"/>
      <c r="D137" s="25"/>
      <c r="E137" s="29">
        <f>M137*N137</f>
        <v>0</v>
      </c>
      <c r="G137" s="38"/>
      <c r="H137" s="38"/>
      <c r="I137" s="17"/>
      <c r="J137" s="17"/>
      <c r="K137" s="17"/>
      <c r="L137" s="17"/>
      <c r="M137" s="17">
        <f aca="true" t="shared" si="11" ref="M137:M161">IF(C137=$O$137,1.5,IF(C137=$O$138,1.5,IF(C137=$O$139,4,)))</f>
        <v>0</v>
      </c>
      <c r="N137" s="17">
        <f>IF(D137=0,0,IF(D137&lt;=3,1,IF(D137&lt;=5,0.9,IF(D137&gt;=6,0.8,0))))</f>
        <v>0</v>
      </c>
      <c r="O137" s="17" t="s">
        <v>14</v>
      </c>
      <c r="P137" s="17"/>
      <c r="Q137" s="17"/>
      <c r="R137" s="17"/>
      <c r="S137" s="36"/>
      <c r="T137" s="36"/>
      <c r="U137" s="34"/>
    </row>
    <row r="138" spans="1:21" ht="15">
      <c r="A138" s="13">
        <f aca="true" t="shared" si="12" ref="A138:A161">IF(C138&gt;0,A137+1,)</f>
        <v>0</v>
      </c>
      <c r="B138" s="53"/>
      <c r="C138" s="25"/>
      <c r="D138" s="25"/>
      <c r="E138" s="29">
        <f aca="true" t="shared" si="13" ref="E138:E161">M138*N138</f>
        <v>0</v>
      </c>
      <c r="G138" s="38"/>
      <c r="H138" s="38"/>
      <c r="I138" s="17"/>
      <c r="J138" s="17"/>
      <c r="K138" s="17"/>
      <c r="L138" s="17"/>
      <c r="M138" s="17">
        <f t="shared" si="11"/>
        <v>0</v>
      </c>
      <c r="N138" s="17">
        <f aca="true" t="shared" si="14" ref="N138:N161">IF(D138=0,0,IF(D138&lt;=3,1,IF(D138&lt;=5,0.9,IF(D138&gt;=6,0.8,0))))</f>
        <v>0</v>
      </c>
      <c r="O138" s="17" t="s">
        <v>15</v>
      </c>
      <c r="P138" s="17"/>
      <c r="Q138" s="17"/>
      <c r="R138" s="17"/>
      <c r="S138" s="36"/>
      <c r="T138" s="36"/>
      <c r="U138" s="34"/>
    </row>
    <row r="139" spans="1:21" ht="15">
      <c r="A139" s="13">
        <f t="shared" si="12"/>
        <v>0</v>
      </c>
      <c r="B139" s="53"/>
      <c r="C139" s="25"/>
      <c r="D139" s="25"/>
      <c r="E139" s="29">
        <f t="shared" si="13"/>
        <v>0</v>
      </c>
      <c r="G139" s="38"/>
      <c r="H139" s="38"/>
      <c r="I139" s="17"/>
      <c r="J139" s="17"/>
      <c r="K139" s="17"/>
      <c r="L139" s="17"/>
      <c r="M139" s="17">
        <f t="shared" si="11"/>
        <v>0</v>
      </c>
      <c r="N139" s="17">
        <f t="shared" si="14"/>
        <v>0</v>
      </c>
      <c r="O139" s="17" t="s">
        <v>16</v>
      </c>
      <c r="P139" s="17"/>
      <c r="Q139" s="17"/>
      <c r="R139" s="17"/>
      <c r="S139" s="36"/>
      <c r="T139" s="36"/>
      <c r="U139" s="34"/>
    </row>
    <row r="140" spans="1:21" ht="15">
      <c r="A140" s="13">
        <f t="shared" si="12"/>
        <v>0</v>
      </c>
      <c r="B140" s="53"/>
      <c r="C140" s="25"/>
      <c r="D140" s="25"/>
      <c r="E140" s="29">
        <f t="shared" si="13"/>
        <v>0</v>
      </c>
      <c r="G140" s="38"/>
      <c r="H140" s="38"/>
      <c r="I140" s="17"/>
      <c r="J140" s="17"/>
      <c r="K140" s="17"/>
      <c r="L140" s="17"/>
      <c r="M140" s="17">
        <f t="shared" si="11"/>
        <v>0</v>
      </c>
      <c r="N140" s="17">
        <f t="shared" si="14"/>
        <v>0</v>
      </c>
      <c r="O140" s="17"/>
      <c r="P140" s="17"/>
      <c r="Q140" s="17"/>
      <c r="R140" s="17"/>
      <c r="S140" s="36"/>
      <c r="T140" s="36"/>
      <c r="U140" s="34"/>
    </row>
    <row r="141" spans="1:21" ht="15">
      <c r="A141" s="13">
        <f t="shared" si="12"/>
        <v>0</v>
      </c>
      <c r="B141" s="53"/>
      <c r="C141" s="25"/>
      <c r="D141" s="25"/>
      <c r="E141" s="29">
        <f t="shared" si="13"/>
        <v>0</v>
      </c>
      <c r="G141" s="38"/>
      <c r="H141" s="38"/>
      <c r="I141" s="17"/>
      <c r="J141" s="17"/>
      <c r="K141" s="17"/>
      <c r="L141" s="17"/>
      <c r="M141" s="17">
        <f t="shared" si="11"/>
        <v>0</v>
      </c>
      <c r="N141" s="17">
        <f t="shared" si="14"/>
        <v>0</v>
      </c>
      <c r="O141" s="17"/>
      <c r="P141" s="17"/>
      <c r="Q141" s="17"/>
      <c r="R141" s="17"/>
      <c r="S141" s="36"/>
      <c r="T141" s="36"/>
      <c r="U141" s="34"/>
    </row>
    <row r="142" spans="1:21" ht="15">
      <c r="A142" s="13">
        <f t="shared" si="12"/>
        <v>0</v>
      </c>
      <c r="B142" s="53"/>
      <c r="C142" s="25"/>
      <c r="D142" s="25"/>
      <c r="E142" s="29">
        <f t="shared" si="13"/>
        <v>0</v>
      </c>
      <c r="G142" s="38"/>
      <c r="H142" s="38"/>
      <c r="I142" s="17"/>
      <c r="J142" s="17"/>
      <c r="K142" s="17"/>
      <c r="L142" s="17"/>
      <c r="M142" s="17">
        <f t="shared" si="11"/>
        <v>0</v>
      </c>
      <c r="N142" s="17">
        <f t="shared" si="14"/>
        <v>0</v>
      </c>
      <c r="O142" s="17"/>
      <c r="P142" s="17"/>
      <c r="Q142" s="17"/>
      <c r="R142" s="17"/>
      <c r="S142" s="36"/>
      <c r="T142" s="36"/>
      <c r="U142" s="34"/>
    </row>
    <row r="143" spans="1:21" ht="15">
      <c r="A143" s="13">
        <f t="shared" si="12"/>
        <v>0</v>
      </c>
      <c r="B143" s="53"/>
      <c r="C143" s="25"/>
      <c r="D143" s="25"/>
      <c r="E143" s="29">
        <f t="shared" si="13"/>
        <v>0</v>
      </c>
      <c r="G143" s="38"/>
      <c r="H143" s="38"/>
      <c r="I143" s="17"/>
      <c r="J143" s="17"/>
      <c r="K143" s="17"/>
      <c r="L143" s="17"/>
      <c r="M143" s="17">
        <f t="shared" si="11"/>
        <v>0</v>
      </c>
      <c r="N143" s="17">
        <f t="shared" si="14"/>
        <v>0</v>
      </c>
      <c r="O143" s="17"/>
      <c r="P143" s="17"/>
      <c r="Q143" s="17"/>
      <c r="R143" s="17"/>
      <c r="S143" s="36"/>
      <c r="T143" s="36"/>
      <c r="U143" s="34"/>
    </row>
    <row r="144" spans="1:21" ht="15">
      <c r="A144" s="13">
        <f t="shared" si="12"/>
        <v>0</v>
      </c>
      <c r="B144" s="53"/>
      <c r="C144" s="25"/>
      <c r="D144" s="25"/>
      <c r="E144" s="29">
        <f>M144*N144</f>
        <v>0</v>
      </c>
      <c r="G144" s="38"/>
      <c r="H144" s="38"/>
      <c r="I144" s="17"/>
      <c r="J144" s="17"/>
      <c r="K144" s="17"/>
      <c r="L144" s="17"/>
      <c r="M144" s="17">
        <f t="shared" si="11"/>
        <v>0</v>
      </c>
      <c r="N144" s="17">
        <f t="shared" si="14"/>
        <v>0</v>
      </c>
      <c r="O144" s="17"/>
      <c r="P144" s="17"/>
      <c r="Q144" s="17"/>
      <c r="R144" s="17"/>
      <c r="S144" s="36"/>
      <c r="T144" s="36"/>
      <c r="U144" s="34"/>
    </row>
    <row r="145" spans="1:21" ht="15">
      <c r="A145" s="13">
        <f t="shared" si="12"/>
        <v>0</v>
      </c>
      <c r="B145" s="53"/>
      <c r="C145" s="25"/>
      <c r="D145" s="25"/>
      <c r="E145" s="29">
        <f t="shared" si="13"/>
        <v>0</v>
      </c>
      <c r="G145" s="38"/>
      <c r="H145" s="38"/>
      <c r="I145" s="17"/>
      <c r="J145" s="17"/>
      <c r="K145" s="17"/>
      <c r="L145" s="17"/>
      <c r="M145" s="17">
        <f t="shared" si="11"/>
        <v>0</v>
      </c>
      <c r="N145" s="17">
        <f t="shared" si="14"/>
        <v>0</v>
      </c>
      <c r="O145" s="17"/>
      <c r="P145" s="17"/>
      <c r="Q145" s="17"/>
      <c r="R145" s="17"/>
      <c r="S145" s="36"/>
      <c r="T145" s="36"/>
      <c r="U145" s="34"/>
    </row>
    <row r="146" spans="1:21" ht="15">
      <c r="A146" s="13">
        <f t="shared" si="12"/>
        <v>0</v>
      </c>
      <c r="B146" s="53"/>
      <c r="C146" s="25"/>
      <c r="D146" s="25"/>
      <c r="E146" s="29">
        <f t="shared" si="13"/>
        <v>0</v>
      </c>
      <c r="G146" s="38"/>
      <c r="H146" s="38"/>
      <c r="I146" s="17"/>
      <c r="J146" s="17"/>
      <c r="K146" s="17"/>
      <c r="L146" s="17"/>
      <c r="M146" s="17">
        <f t="shared" si="11"/>
        <v>0</v>
      </c>
      <c r="N146" s="17">
        <f t="shared" si="14"/>
        <v>0</v>
      </c>
      <c r="O146" s="17"/>
      <c r="P146" s="17"/>
      <c r="Q146" s="17"/>
      <c r="R146" s="17"/>
      <c r="S146" s="36"/>
      <c r="T146" s="36"/>
      <c r="U146" s="34"/>
    </row>
    <row r="147" spans="1:21" ht="15">
      <c r="A147" s="13">
        <f t="shared" si="12"/>
        <v>0</v>
      </c>
      <c r="B147" s="53"/>
      <c r="C147" s="25"/>
      <c r="D147" s="25"/>
      <c r="E147" s="29">
        <f t="shared" si="13"/>
        <v>0</v>
      </c>
      <c r="G147" s="38"/>
      <c r="H147" s="38"/>
      <c r="I147" s="17"/>
      <c r="J147" s="17"/>
      <c r="K147" s="17"/>
      <c r="L147" s="17"/>
      <c r="M147" s="17">
        <f t="shared" si="11"/>
        <v>0</v>
      </c>
      <c r="N147" s="17">
        <f t="shared" si="14"/>
        <v>0</v>
      </c>
      <c r="O147" s="17"/>
      <c r="P147" s="17"/>
      <c r="Q147" s="17"/>
      <c r="R147" s="17"/>
      <c r="S147" s="36"/>
      <c r="T147" s="36"/>
      <c r="U147" s="34"/>
    </row>
    <row r="148" spans="1:21" ht="15">
      <c r="A148" s="13">
        <f t="shared" si="12"/>
        <v>0</v>
      </c>
      <c r="B148" s="53"/>
      <c r="C148" s="25"/>
      <c r="D148" s="25"/>
      <c r="E148" s="29">
        <f t="shared" si="13"/>
        <v>0</v>
      </c>
      <c r="G148" s="38"/>
      <c r="H148" s="38"/>
      <c r="I148" s="17"/>
      <c r="J148" s="17"/>
      <c r="K148" s="17"/>
      <c r="L148" s="17"/>
      <c r="M148" s="17">
        <f t="shared" si="11"/>
        <v>0</v>
      </c>
      <c r="N148" s="17">
        <f t="shared" si="14"/>
        <v>0</v>
      </c>
      <c r="O148" s="17"/>
      <c r="P148" s="17"/>
      <c r="Q148" s="17"/>
      <c r="R148" s="17"/>
      <c r="S148" s="36"/>
      <c r="T148" s="36"/>
      <c r="U148" s="34"/>
    </row>
    <row r="149" spans="1:21" ht="15">
      <c r="A149" s="13">
        <f t="shared" si="12"/>
        <v>0</v>
      </c>
      <c r="B149" s="53"/>
      <c r="C149" s="25"/>
      <c r="D149" s="25"/>
      <c r="E149" s="29">
        <f t="shared" si="13"/>
        <v>0</v>
      </c>
      <c r="G149" s="38"/>
      <c r="H149" s="38"/>
      <c r="I149" s="17"/>
      <c r="J149" s="17"/>
      <c r="K149" s="17"/>
      <c r="L149" s="17"/>
      <c r="M149" s="17">
        <f t="shared" si="11"/>
        <v>0</v>
      </c>
      <c r="N149" s="17">
        <f t="shared" si="14"/>
        <v>0</v>
      </c>
      <c r="O149" s="17"/>
      <c r="P149" s="17"/>
      <c r="Q149" s="17"/>
      <c r="R149" s="17"/>
      <c r="S149" s="36"/>
      <c r="T149" s="36"/>
      <c r="U149" s="34"/>
    </row>
    <row r="150" spans="1:21" ht="15">
      <c r="A150" s="13">
        <f t="shared" si="12"/>
        <v>0</v>
      </c>
      <c r="B150" s="53"/>
      <c r="C150" s="25"/>
      <c r="D150" s="25"/>
      <c r="E150" s="29">
        <f t="shared" si="13"/>
        <v>0</v>
      </c>
      <c r="G150" s="38"/>
      <c r="H150" s="38"/>
      <c r="I150" s="17"/>
      <c r="J150" s="17"/>
      <c r="K150" s="17"/>
      <c r="L150" s="17"/>
      <c r="M150" s="17">
        <f t="shared" si="11"/>
        <v>0</v>
      </c>
      <c r="N150" s="17">
        <f t="shared" si="14"/>
        <v>0</v>
      </c>
      <c r="O150" s="17"/>
      <c r="P150" s="17"/>
      <c r="Q150" s="17"/>
      <c r="R150" s="17"/>
      <c r="S150" s="36"/>
      <c r="T150" s="36"/>
      <c r="U150" s="34"/>
    </row>
    <row r="151" spans="1:21" ht="15">
      <c r="A151" s="13">
        <f t="shared" si="12"/>
        <v>0</v>
      </c>
      <c r="B151" s="53"/>
      <c r="C151" s="25"/>
      <c r="D151" s="25"/>
      <c r="E151" s="29">
        <f t="shared" si="13"/>
        <v>0</v>
      </c>
      <c r="G151" s="38"/>
      <c r="H151" s="38"/>
      <c r="I151" s="17"/>
      <c r="J151" s="17"/>
      <c r="K151" s="17"/>
      <c r="L151" s="17"/>
      <c r="M151" s="17">
        <f t="shared" si="11"/>
        <v>0</v>
      </c>
      <c r="N151" s="17">
        <f t="shared" si="14"/>
        <v>0</v>
      </c>
      <c r="O151" s="17"/>
      <c r="P151" s="17"/>
      <c r="Q151" s="17"/>
      <c r="R151" s="17"/>
      <c r="S151" s="36"/>
      <c r="T151" s="36"/>
      <c r="U151" s="34"/>
    </row>
    <row r="152" spans="1:21" ht="15">
      <c r="A152" s="13">
        <f t="shared" si="12"/>
        <v>0</v>
      </c>
      <c r="B152" s="53"/>
      <c r="C152" s="25"/>
      <c r="D152" s="25"/>
      <c r="E152" s="29">
        <f t="shared" si="13"/>
        <v>0</v>
      </c>
      <c r="G152" s="38"/>
      <c r="H152" s="38"/>
      <c r="I152" s="17"/>
      <c r="J152" s="17"/>
      <c r="K152" s="17"/>
      <c r="L152" s="17"/>
      <c r="M152" s="17">
        <f t="shared" si="11"/>
        <v>0</v>
      </c>
      <c r="N152" s="17">
        <f t="shared" si="14"/>
        <v>0</v>
      </c>
      <c r="O152" s="17"/>
      <c r="P152" s="17"/>
      <c r="Q152" s="17"/>
      <c r="R152" s="17"/>
      <c r="S152" s="36"/>
      <c r="T152" s="36"/>
      <c r="U152" s="34"/>
    </row>
    <row r="153" spans="1:21" ht="15">
      <c r="A153" s="13">
        <f t="shared" si="12"/>
        <v>0</v>
      </c>
      <c r="B153" s="53"/>
      <c r="C153" s="25"/>
      <c r="D153" s="25"/>
      <c r="E153" s="29">
        <f t="shared" si="13"/>
        <v>0</v>
      </c>
      <c r="G153" s="38"/>
      <c r="H153" s="38"/>
      <c r="I153" s="17"/>
      <c r="J153" s="17"/>
      <c r="K153" s="17"/>
      <c r="L153" s="17"/>
      <c r="M153" s="17">
        <f t="shared" si="11"/>
        <v>0</v>
      </c>
      <c r="N153" s="17">
        <f t="shared" si="14"/>
        <v>0</v>
      </c>
      <c r="O153" s="17"/>
      <c r="P153" s="17"/>
      <c r="Q153" s="17"/>
      <c r="R153" s="17"/>
      <c r="S153" s="36"/>
      <c r="T153" s="36"/>
      <c r="U153" s="34"/>
    </row>
    <row r="154" spans="1:21" ht="15">
      <c r="A154" s="13">
        <f t="shared" si="12"/>
        <v>0</v>
      </c>
      <c r="B154" s="53"/>
      <c r="C154" s="25"/>
      <c r="D154" s="25"/>
      <c r="E154" s="29">
        <f t="shared" si="13"/>
        <v>0</v>
      </c>
      <c r="G154" s="38"/>
      <c r="H154" s="38"/>
      <c r="I154" s="17"/>
      <c r="J154" s="17"/>
      <c r="K154" s="17"/>
      <c r="L154" s="17"/>
      <c r="M154" s="17">
        <f t="shared" si="11"/>
        <v>0</v>
      </c>
      <c r="N154" s="17">
        <f t="shared" si="14"/>
        <v>0</v>
      </c>
      <c r="O154" s="17"/>
      <c r="P154" s="17"/>
      <c r="Q154" s="17"/>
      <c r="R154" s="17"/>
      <c r="S154" s="36"/>
      <c r="T154" s="36"/>
      <c r="U154" s="34"/>
    </row>
    <row r="155" spans="1:21" ht="15">
      <c r="A155" s="13">
        <f t="shared" si="12"/>
        <v>0</v>
      </c>
      <c r="B155" s="53"/>
      <c r="C155" s="25"/>
      <c r="D155" s="25"/>
      <c r="E155" s="29">
        <f t="shared" si="13"/>
        <v>0</v>
      </c>
      <c r="G155" s="38"/>
      <c r="H155" s="38"/>
      <c r="I155" s="17"/>
      <c r="J155" s="17"/>
      <c r="K155" s="17"/>
      <c r="L155" s="17"/>
      <c r="M155" s="17">
        <f t="shared" si="11"/>
        <v>0</v>
      </c>
      <c r="N155" s="17">
        <f t="shared" si="14"/>
        <v>0</v>
      </c>
      <c r="O155" s="17"/>
      <c r="P155" s="17"/>
      <c r="Q155" s="17"/>
      <c r="R155" s="17"/>
      <c r="S155" s="36"/>
      <c r="T155" s="36"/>
      <c r="U155" s="34"/>
    </row>
    <row r="156" spans="1:21" ht="15">
      <c r="A156" s="13">
        <f t="shared" si="12"/>
        <v>0</v>
      </c>
      <c r="B156" s="53"/>
      <c r="C156" s="25"/>
      <c r="D156" s="25"/>
      <c r="E156" s="29">
        <f t="shared" si="13"/>
        <v>0</v>
      </c>
      <c r="G156" s="38"/>
      <c r="H156" s="38"/>
      <c r="I156" s="17"/>
      <c r="J156" s="17"/>
      <c r="K156" s="17"/>
      <c r="L156" s="17"/>
      <c r="M156" s="17">
        <f t="shared" si="11"/>
        <v>0</v>
      </c>
      <c r="N156" s="17">
        <f t="shared" si="14"/>
        <v>0</v>
      </c>
      <c r="O156" s="17"/>
      <c r="P156" s="17"/>
      <c r="Q156" s="17"/>
      <c r="R156" s="17"/>
      <c r="S156" s="36"/>
      <c r="T156" s="36"/>
      <c r="U156" s="34"/>
    </row>
    <row r="157" spans="1:21" ht="15">
      <c r="A157" s="13">
        <f t="shared" si="12"/>
        <v>0</v>
      </c>
      <c r="B157" s="53"/>
      <c r="C157" s="25"/>
      <c r="D157" s="25"/>
      <c r="E157" s="29">
        <f t="shared" si="13"/>
        <v>0</v>
      </c>
      <c r="G157" s="38"/>
      <c r="H157" s="38"/>
      <c r="I157" s="17"/>
      <c r="J157" s="17"/>
      <c r="K157" s="17"/>
      <c r="L157" s="17"/>
      <c r="M157" s="17">
        <f t="shared" si="11"/>
        <v>0</v>
      </c>
      <c r="N157" s="17">
        <f t="shared" si="14"/>
        <v>0</v>
      </c>
      <c r="O157" s="17"/>
      <c r="P157" s="17"/>
      <c r="Q157" s="17"/>
      <c r="R157" s="17"/>
      <c r="S157" s="36"/>
      <c r="T157" s="36"/>
      <c r="U157" s="34"/>
    </row>
    <row r="158" spans="1:21" ht="15">
      <c r="A158" s="13">
        <f t="shared" si="12"/>
        <v>0</v>
      </c>
      <c r="B158" s="53"/>
      <c r="C158" s="25"/>
      <c r="D158" s="25"/>
      <c r="E158" s="29">
        <f t="shared" si="13"/>
        <v>0</v>
      </c>
      <c r="G158" s="38"/>
      <c r="H158" s="38"/>
      <c r="I158" s="17"/>
      <c r="J158" s="17"/>
      <c r="K158" s="17"/>
      <c r="L158" s="17"/>
      <c r="M158" s="17">
        <f t="shared" si="11"/>
        <v>0</v>
      </c>
      <c r="N158" s="17">
        <f t="shared" si="14"/>
        <v>0</v>
      </c>
      <c r="O158" s="17"/>
      <c r="P158" s="17"/>
      <c r="Q158" s="17"/>
      <c r="R158" s="17"/>
      <c r="S158" s="36"/>
      <c r="T158" s="36"/>
      <c r="U158" s="34"/>
    </row>
    <row r="159" spans="1:21" ht="15">
      <c r="A159" s="13">
        <f t="shared" si="12"/>
        <v>0</v>
      </c>
      <c r="B159" s="53"/>
      <c r="C159" s="25"/>
      <c r="D159" s="25"/>
      <c r="E159" s="29">
        <f t="shared" si="13"/>
        <v>0</v>
      </c>
      <c r="G159" s="38"/>
      <c r="H159" s="38"/>
      <c r="I159" s="17"/>
      <c r="J159" s="17"/>
      <c r="K159" s="17"/>
      <c r="L159" s="17"/>
      <c r="M159" s="17">
        <f t="shared" si="11"/>
        <v>0</v>
      </c>
      <c r="N159" s="17">
        <f t="shared" si="14"/>
        <v>0</v>
      </c>
      <c r="O159" s="17"/>
      <c r="P159" s="17"/>
      <c r="Q159" s="17"/>
      <c r="R159" s="17"/>
      <c r="S159" s="36"/>
      <c r="T159" s="36"/>
      <c r="U159" s="34"/>
    </row>
    <row r="160" spans="1:21" ht="15">
      <c r="A160" s="13">
        <f t="shared" si="12"/>
        <v>0</v>
      </c>
      <c r="B160" s="53"/>
      <c r="C160" s="25"/>
      <c r="D160" s="25"/>
      <c r="E160" s="29">
        <f t="shared" si="13"/>
        <v>0</v>
      </c>
      <c r="G160" s="38"/>
      <c r="H160" s="38"/>
      <c r="I160" s="17"/>
      <c r="J160" s="17"/>
      <c r="K160" s="17"/>
      <c r="L160" s="17"/>
      <c r="M160" s="17">
        <f t="shared" si="11"/>
        <v>0</v>
      </c>
      <c r="N160" s="17">
        <f t="shared" si="14"/>
        <v>0</v>
      </c>
      <c r="O160" s="17"/>
      <c r="P160" s="17"/>
      <c r="Q160" s="17"/>
      <c r="R160" s="17"/>
      <c r="S160" s="36"/>
      <c r="T160" s="36"/>
      <c r="U160" s="34"/>
    </row>
    <row r="161" spans="1:21" ht="15">
      <c r="A161" s="13">
        <f t="shared" si="12"/>
        <v>0</v>
      </c>
      <c r="B161" s="53"/>
      <c r="C161" s="25"/>
      <c r="D161" s="25"/>
      <c r="E161" s="29">
        <f t="shared" si="13"/>
        <v>0</v>
      </c>
      <c r="G161" s="38"/>
      <c r="H161" s="38"/>
      <c r="I161" s="17"/>
      <c r="J161" s="17"/>
      <c r="K161" s="17"/>
      <c r="L161" s="17"/>
      <c r="M161" s="17">
        <f t="shared" si="11"/>
        <v>0</v>
      </c>
      <c r="N161" s="17">
        <f t="shared" si="14"/>
        <v>0</v>
      </c>
      <c r="O161" s="17"/>
      <c r="P161" s="17"/>
      <c r="Q161" s="17"/>
      <c r="R161" s="17"/>
      <c r="S161" s="36"/>
      <c r="T161" s="36"/>
      <c r="U161" s="34"/>
    </row>
    <row r="164" spans="1:6" ht="15.75">
      <c r="A164" s="10" t="s">
        <v>4</v>
      </c>
      <c r="F164" s="14">
        <f>SUM(G170:G190)</f>
        <v>0</v>
      </c>
    </row>
    <row r="165" spans="1:6" ht="24.75" customHeight="1">
      <c r="A165" s="10"/>
      <c r="B165" s="69" t="s">
        <v>73</v>
      </c>
      <c r="C165" s="68"/>
      <c r="D165" s="68"/>
      <c r="E165" s="68"/>
      <c r="F165" s="16"/>
    </row>
    <row r="166" spans="1:6" ht="22.5" customHeight="1">
      <c r="A166" s="10"/>
      <c r="B166" s="68" t="s">
        <v>71</v>
      </c>
      <c r="C166" s="68"/>
      <c r="D166" s="68"/>
      <c r="E166" s="68"/>
      <c r="F166" s="16"/>
    </row>
    <row r="167" spans="2:5" ht="21.75" customHeight="1">
      <c r="B167" s="68" t="s">
        <v>72</v>
      </c>
      <c r="C167" s="68"/>
      <c r="D167" s="68"/>
      <c r="E167" s="68"/>
    </row>
    <row r="168" ht="15">
      <c r="B168" s="48"/>
    </row>
    <row r="169" spans="2:8" ht="15.75">
      <c r="B169" s="15" t="s">
        <v>110</v>
      </c>
      <c r="C169" s="15" t="s">
        <v>9</v>
      </c>
      <c r="D169" s="75" t="s">
        <v>28</v>
      </c>
      <c r="E169" s="76"/>
      <c r="F169" s="77"/>
      <c r="G169" s="15" t="s">
        <v>8</v>
      </c>
      <c r="H169" s="55"/>
    </row>
    <row r="170" spans="1:16" ht="15">
      <c r="A170" s="13">
        <f>IF(C170&gt;0,1,)</f>
        <v>0</v>
      </c>
      <c r="B170" s="53"/>
      <c r="C170" s="25"/>
      <c r="D170" s="65"/>
      <c r="E170" s="66"/>
      <c r="F170" s="67"/>
      <c r="G170" s="29">
        <f>N170</f>
        <v>0</v>
      </c>
      <c r="H170" s="56"/>
      <c r="N170" s="6">
        <f aca="true" t="shared" si="15" ref="N170:N190">IF(C170=$O$170,IF(D170=$P$170,0.75,IF(D170=$P$171,0.2,)),IF(C170=$O$171,IF(D170=$P$170,2,IF(D170=$P$171,0.5,)),0))</f>
        <v>0</v>
      </c>
      <c r="O170" s="2" t="s">
        <v>19</v>
      </c>
      <c r="P170" s="2" t="s">
        <v>18</v>
      </c>
    </row>
    <row r="171" spans="1:16" ht="15">
      <c r="A171" s="13">
        <f aca="true" t="shared" si="16" ref="A171:A190">IF(C171&gt;0,A170+1,)</f>
        <v>0</v>
      </c>
      <c r="B171" s="53"/>
      <c r="C171" s="25"/>
      <c r="D171" s="65"/>
      <c r="E171" s="66"/>
      <c r="F171" s="67"/>
      <c r="G171" s="29">
        <f>N171</f>
        <v>0</v>
      </c>
      <c r="H171" s="56"/>
      <c r="N171" s="6">
        <f t="shared" si="15"/>
        <v>0</v>
      </c>
      <c r="O171" s="2" t="s">
        <v>16</v>
      </c>
      <c r="P171" s="2" t="s">
        <v>17</v>
      </c>
    </row>
    <row r="172" spans="1:14" ht="15">
      <c r="A172" s="13">
        <f t="shared" si="16"/>
        <v>0</v>
      </c>
      <c r="B172" s="53"/>
      <c r="C172" s="25"/>
      <c r="D172" s="65"/>
      <c r="E172" s="66"/>
      <c r="F172" s="67"/>
      <c r="G172" s="29">
        <f>N172</f>
        <v>0</v>
      </c>
      <c r="H172" s="56"/>
      <c r="N172" s="6">
        <f t="shared" si="15"/>
        <v>0</v>
      </c>
    </row>
    <row r="173" spans="1:14" ht="15">
      <c r="A173" s="13">
        <f t="shared" si="16"/>
        <v>0</v>
      </c>
      <c r="B173" s="53"/>
      <c r="C173" s="25"/>
      <c r="D173" s="65"/>
      <c r="E173" s="66"/>
      <c r="F173" s="67"/>
      <c r="G173" s="29">
        <f>N173</f>
        <v>0</v>
      </c>
      <c r="H173" s="56"/>
      <c r="N173" s="6">
        <f t="shared" si="15"/>
        <v>0</v>
      </c>
    </row>
    <row r="174" spans="1:14" ht="15">
      <c r="A174" s="13">
        <f t="shared" si="16"/>
        <v>0</v>
      </c>
      <c r="B174" s="53"/>
      <c r="C174" s="25"/>
      <c r="D174" s="65"/>
      <c r="E174" s="66"/>
      <c r="F174" s="67"/>
      <c r="G174" s="29">
        <f aca="true" t="shared" si="17" ref="G174:G190">N174</f>
        <v>0</v>
      </c>
      <c r="H174" s="56"/>
      <c r="N174" s="6">
        <f t="shared" si="15"/>
        <v>0</v>
      </c>
    </row>
    <row r="175" spans="1:14" ht="15">
      <c r="A175" s="13">
        <f t="shared" si="16"/>
        <v>0</v>
      </c>
      <c r="B175" s="53"/>
      <c r="C175" s="25"/>
      <c r="D175" s="65"/>
      <c r="E175" s="66"/>
      <c r="F175" s="67"/>
      <c r="G175" s="29">
        <f t="shared" si="17"/>
        <v>0</v>
      </c>
      <c r="H175" s="56"/>
      <c r="N175" s="6">
        <f t="shared" si="15"/>
        <v>0</v>
      </c>
    </row>
    <row r="176" spans="1:14" ht="15">
      <c r="A176" s="13">
        <f t="shared" si="16"/>
        <v>0</v>
      </c>
      <c r="B176" s="53"/>
      <c r="C176" s="25"/>
      <c r="D176" s="65"/>
      <c r="E176" s="66"/>
      <c r="F176" s="67"/>
      <c r="G176" s="29">
        <f t="shared" si="17"/>
        <v>0</v>
      </c>
      <c r="H176" s="56"/>
      <c r="N176" s="6">
        <f t="shared" si="15"/>
        <v>0</v>
      </c>
    </row>
    <row r="177" spans="1:14" ht="15">
      <c r="A177" s="13">
        <f t="shared" si="16"/>
        <v>0</v>
      </c>
      <c r="B177" s="53"/>
      <c r="C177" s="25"/>
      <c r="D177" s="65"/>
      <c r="E177" s="66"/>
      <c r="F177" s="67"/>
      <c r="G177" s="29">
        <f t="shared" si="17"/>
        <v>0</v>
      </c>
      <c r="H177" s="56"/>
      <c r="N177" s="6">
        <f t="shared" si="15"/>
        <v>0</v>
      </c>
    </row>
    <row r="178" spans="1:14" ht="15">
      <c r="A178" s="13">
        <f t="shared" si="16"/>
        <v>0</v>
      </c>
      <c r="B178" s="53"/>
      <c r="C178" s="25"/>
      <c r="D178" s="65"/>
      <c r="E178" s="66"/>
      <c r="F178" s="67"/>
      <c r="G178" s="29">
        <f t="shared" si="17"/>
        <v>0</v>
      </c>
      <c r="H178" s="56"/>
      <c r="N178" s="6">
        <f t="shared" si="15"/>
        <v>0</v>
      </c>
    </row>
    <row r="179" spans="1:14" ht="15">
      <c r="A179" s="13">
        <f t="shared" si="16"/>
        <v>0</v>
      </c>
      <c r="B179" s="53"/>
      <c r="C179" s="25"/>
      <c r="D179" s="65"/>
      <c r="E179" s="66"/>
      <c r="F179" s="67"/>
      <c r="G179" s="29">
        <f t="shared" si="17"/>
        <v>0</v>
      </c>
      <c r="H179" s="56"/>
      <c r="N179" s="6">
        <f t="shared" si="15"/>
        <v>0</v>
      </c>
    </row>
    <row r="180" spans="1:14" ht="15">
      <c r="A180" s="13">
        <f t="shared" si="16"/>
        <v>0</v>
      </c>
      <c r="B180" s="53"/>
      <c r="C180" s="25"/>
      <c r="D180" s="65"/>
      <c r="E180" s="66"/>
      <c r="F180" s="67"/>
      <c r="G180" s="29">
        <f t="shared" si="17"/>
        <v>0</v>
      </c>
      <c r="H180" s="56"/>
      <c r="N180" s="6">
        <f t="shared" si="15"/>
        <v>0</v>
      </c>
    </row>
    <row r="181" spans="1:14" ht="15">
      <c r="A181" s="13">
        <f t="shared" si="16"/>
        <v>0</v>
      </c>
      <c r="B181" s="53"/>
      <c r="C181" s="25"/>
      <c r="D181" s="65"/>
      <c r="E181" s="66"/>
      <c r="F181" s="67"/>
      <c r="G181" s="29">
        <f t="shared" si="17"/>
        <v>0</v>
      </c>
      <c r="H181" s="56"/>
      <c r="N181" s="6">
        <f t="shared" si="15"/>
        <v>0</v>
      </c>
    </row>
    <row r="182" spans="1:14" ht="15">
      <c r="A182" s="13">
        <f t="shared" si="16"/>
        <v>0</v>
      </c>
      <c r="B182" s="53"/>
      <c r="C182" s="25"/>
      <c r="D182" s="65"/>
      <c r="E182" s="66"/>
      <c r="F182" s="67"/>
      <c r="G182" s="29">
        <f t="shared" si="17"/>
        <v>0</v>
      </c>
      <c r="H182" s="56"/>
      <c r="N182" s="6">
        <f t="shared" si="15"/>
        <v>0</v>
      </c>
    </row>
    <row r="183" spans="1:14" ht="15">
      <c r="A183" s="13">
        <f t="shared" si="16"/>
        <v>0</v>
      </c>
      <c r="B183" s="53"/>
      <c r="C183" s="25"/>
      <c r="D183" s="65"/>
      <c r="E183" s="66"/>
      <c r="F183" s="67"/>
      <c r="G183" s="29">
        <f t="shared" si="17"/>
        <v>0</v>
      </c>
      <c r="H183" s="56"/>
      <c r="N183" s="6">
        <f t="shared" si="15"/>
        <v>0</v>
      </c>
    </row>
    <row r="184" spans="1:14" ht="15">
      <c r="A184" s="13">
        <f t="shared" si="16"/>
        <v>0</v>
      </c>
      <c r="B184" s="53"/>
      <c r="C184" s="25"/>
      <c r="D184" s="65"/>
      <c r="E184" s="66"/>
      <c r="F184" s="67"/>
      <c r="G184" s="29">
        <f t="shared" si="17"/>
        <v>0</v>
      </c>
      <c r="H184" s="56"/>
      <c r="N184" s="6">
        <f t="shared" si="15"/>
        <v>0</v>
      </c>
    </row>
    <row r="185" spans="1:14" ht="15">
      <c r="A185" s="13">
        <f t="shared" si="16"/>
        <v>0</v>
      </c>
      <c r="B185" s="53"/>
      <c r="C185" s="25"/>
      <c r="D185" s="65"/>
      <c r="E185" s="66"/>
      <c r="F185" s="67"/>
      <c r="G185" s="29">
        <f t="shared" si="17"/>
        <v>0</v>
      </c>
      <c r="H185" s="56"/>
      <c r="N185" s="6">
        <f t="shared" si="15"/>
        <v>0</v>
      </c>
    </row>
    <row r="186" spans="1:14" ht="15">
      <c r="A186" s="13">
        <f t="shared" si="16"/>
        <v>0</v>
      </c>
      <c r="B186" s="53"/>
      <c r="C186" s="25"/>
      <c r="D186" s="65"/>
      <c r="E186" s="66"/>
      <c r="F186" s="67"/>
      <c r="G186" s="29">
        <f t="shared" si="17"/>
        <v>0</v>
      </c>
      <c r="H186" s="56"/>
      <c r="N186" s="6">
        <f t="shared" si="15"/>
        <v>0</v>
      </c>
    </row>
    <row r="187" spans="1:14" ht="15">
      <c r="A187" s="13">
        <f t="shared" si="16"/>
        <v>0</v>
      </c>
      <c r="B187" s="53"/>
      <c r="C187" s="25"/>
      <c r="D187" s="65"/>
      <c r="E187" s="66"/>
      <c r="F187" s="67"/>
      <c r="G187" s="29">
        <f t="shared" si="17"/>
        <v>0</v>
      </c>
      <c r="H187" s="56"/>
      <c r="N187" s="6">
        <f t="shared" si="15"/>
        <v>0</v>
      </c>
    </row>
    <row r="188" spans="1:14" ht="15">
      <c r="A188" s="13">
        <f t="shared" si="16"/>
        <v>0</v>
      </c>
      <c r="B188" s="53"/>
      <c r="C188" s="25"/>
      <c r="D188" s="65"/>
      <c r="E188" s="66"/>
      <c r="F188" s="67"/>
      <c r="G188" s="29">
        <f t="shared" si="17"/>
        <v>0</v>
      </c>
      <c r="H188" s="56"/>
      <c r="N188" s="6">
        <f t="shared" si="15"/>
        <v>0</v>
      </c>
    </row>
    <row r="189" spans="1:14" ht="15">
      <c r="A189" s="13">
        <f t="shared" si="16"/>
        <v>0</v>
      </c>
      <c r="B189" s="53"/>
      <c r="C189" s="25"/>
      <c r="D189" s="65"/>
      <c r="E189" s="66"/>
      <c r="F189" s="67"/>
      <c r="G189" s="29">
        <f t="shared" si="17"/>
        <v>0</v>
      </c>
      <c r="H189" s="56"/>
      <c r="N189" s="6">
        <f t="shared" si="15"/>
        <v>0</v>
      </c>
    </row>
    <row r="190" spans="1:14" ht="15">
      <c r="A190" s="13">
        <f t="shared" si="16"/>
        <v>0</v>
      </c>
      <c r="B190" s="53"/>
      <c r="C190" s="25"/>
      <c r="D190" s="65"/>
      <c r="E190" s="66"/>
      <c r="F190" s="67"/>
      <c r="G190" s="29">
        <f t="shared" si="17"/>
        <v>0</v>
      </c>
      <c r="H190" s="56"/>
      <c r="N190" s="6">
        <f t="shared" si="15"/>
        <v>0</v>
      </c>
    </row>
    <row r="192" spans="1:6" ht="15.75">
      <c r="A192" s="10" t="s">
        <v>22</v>
      </c>
      <c r="F192" s="14">
        <f>SUM(G196:G224)</f>
        <v>0</v>
      </c>
    </row>
    <row r="193" spans="1:6" ht="26.25" customHeight="1">
      <c r="A193" s="10"/>
      <c r="B193" s="69" t="s">
        <v>74</v>
      </c>
      <c r="C193" s="68"/>
      <c r="D193" s="68"/>
      <c r="E193" s="68"/>
      <c r="F193" s="16"/>
    </row>
    <row r="195" spans="2:8" ht="15.75">
      <c r="B195" s="15" t="s">
        <v>112</v>
      </c>
      <c r="C195" s="15" t="s">
        <v>10</v>
      </c>
      <c r="D195" s="51" t="s">
        <v>106</v>
      </c>
      <c r="E195" s="51" t="s">
        <v>111</v>
      </c>
      <c r="F195" s="15" t="s">
        <v>25</v>
      </c>
      <c r="G195" s="15" t="s">
        <v>8</v>
      </c>
      <c r="H195" s="55"/>
    </row>
    <row r="196" spans="1:16" ht="15">
      <c r="A196" s="13">
        <f>IF(D196&gt;0,1,)</f>
        <v>0</v>
      </c>
      <c r="B196" s="53"/>
      <c r="C196" s="25"/>
      <c r="D196" s="25"/>
      <c r="E196" s="23"/>
      <c r="F196" s="26"/>
      <c r="G196" s="29">
        <f aca="true" t="shared" si="18" ref="G196:G202">(J196+K196)*M196</f>
        <v>0</v>
      </c>
      <c r="H196" s="56"/>
      <c r="J196" s="6">
        <f aca="true" t="shared" si="19" ref="J196:J224">IF(D196=$N$196,3,IF(D196=$N$197,6,))</f>
        <v>0</v>
      </c>
      <c r="K196" s="6">
        <f aca="true" t="shared" si="20" ref="K196:K224">IF(E196=$O$196,1,IF(F196&gt;0,IF(F196&lt;6001,2,IF(F196&lt;12001,3,L196)),0))</f>
        <v>0</v>
      </c>
      <c r="L196" s="7">
        <f aca="true" t="shared" si="21" ref="L196:L202">IF(INT((F196-1)/6000)+3&gt;25,25,INT((F196-1)/6000)+3)</f>
        <v>2</v>
      </c>
      <c r="M196" s="6">
        <f aca="true" t="shared" si="22" ref="M196:M224">IF(C196=$P$196,1,IF(C196=$P$197,0.2,0))</f>
        <v>0</v>
      </c>
      <c r="N196" s="6" t="s">
        <v>107</v>
      </c>
      <c r="O196" s="2" t="s">
        <v>26</v>
      </c>
      <c r="P196" s="2" t="s">
        <v>20</v>
      </c>
    </row>
    <row r="197" spans="1:16" ht="15">
      <c r="A197" s="13">
        <f aca="true" t="shared" si="23" ref="A197:A224">IF(D197&gt;0,A196+1,)</f>
        <v>0</v>
      </c>
      <c r="B197" s="53"/>
      <c r="C197" s="25"/>
      <c r="D197" s="25"/>
      <c r="E197" s="23"/>
      <c r="F197" s="26"/>
      <c r="G197" s="29">
        <f t="shared" si="18"/>
        <v>0</v>
      </c>
      <c r="H197" s="56"/>
      <c r="J197" s="6">
        <f t="shared" si="19"/>
        <v>0</v>
      </c>
      <c r="K197" s="6">
        <f t="shared" si="20"/>
        <v>0</v>
      </c>
      <c r="L197" s="7">
        <f t="shared" si="21"/>
        <v>2</v>
      </c>
      <c r="M197" s="6">
        <f t="shared" si="22"/>
        <v>0</v>
      </c>
      <c r="N197" s="6" t="s">
        <v>108</v>
      </c>
      <c r="O197" s="2" t="s">
        <v>27</v>
      </c>
      <c r="P197" s="2" t="s">
        <v>21</v>
      </c>
    </row>
    <row r="198" spans="1:14" ht="15">
      <c r="A198" s="13">
        <f t="shared" si="23"/>
        <v>0</v>
      </c>
      <c r="B198" s="53"/>
      <c r="C198" s="25"/>
      <c r="D198" s="25"/>
      <c r="E198" s="23"/>
      <c r="F198" s="26"/>
      <c r="G198" s="29">
        <f t="shared" si="18"/>
        <v>0</v>
      </c>
      <c r="H198" s="56"/>
      <c r="J198" s="6">
        <f t="shared" si="19"/>
        <v>0</v>
      </c>
      <c r="K198" s="6">
        <f t="shared" si="20"/>
        <v>0</v>
      </c>
      <c r="L198" s="7">
        <f t="shared" si="21"/>
        <v>2</v>
      </c>
      <c r="M198" s="6">
        <f t="shared" si="22"/>
        <v>0</v>
      </c>
      <c r="N198" s="6" t="s">
        <v>0</v>
      </c>
    </row>
    <row r="199" spans="1:14" ht="15">
      <c r="A199" s="13">
        <f t="shared" si="23"/>
        <v>0</v>
      </c>
      <c r="B199" s="53"/>
      <c r="C199" s="25"/>
      <c r="D199" s="25"/>
      <c r="E199" s="23"/>
      <c r="F199" s="26"/>
      <c r="G199" s="29">
        <f t="shared" si="18"/>
        <v>0</v>
      </c>
      <c r="H199" s="56"/>
      <c r="J199" s="6">
        <f t="shared" si="19"/>
        <v>0</v>
      </c>
      <c r="K199" s="6">
        <f t="shared" si="20"/>
        <v>0</v>
      </c>
      <c r="L199" s="7">
        <f t="shared" si="21"/>
        <v>2</v>
      </c>
      <c r="M199" s="6">
        <f t="shared" si="22"/>
        <v>0</v>
      </c>
      <c r="N199" s="6"/>
    </row>
    <row r="200" spans="1:14" ht="15">
      <c r="A200" s="13">
        <f t="shared" si="23"/>
        <v>0</v>
      </c>
      <c r="B200" s="53"/>
      <c r="C200" s="25"/>
      <c r="D200" s="25"/>
      <c r="E200" s="23"/>
      <c r="F200" s="26"/>
      <c r="G200" s="29">
        <f t="shared" si="18"/>
        <v>0</v>
      </c>
      <c r="H200" s="56"/>
      <c r="J200" s="6">
        <f t="shared" si="19"/>
        <v>0</v>
      </c>
      <c r="K200" s="6">
        <f t="shared" si="20"/>
        <v>0</v>
      </c>
      <c r="L200" s="7">
        <f t="shared" si="21"/>
        <v>2</v>
      </c>
      <c r="M200" s="6">
        <f t="shared" si="22"/>
        <v>0</v>
      </c>
      <c r="N200" s="6"/>
    </row>
    <row r="201" spans="1:14" ht="15">
      <c r="A201" s="13">
        <f t="shared" si="23"/>
        <v>0</v>
      </c>
      <c r="B201" s="53"/>
      <c r="C201" s="25"/>
      <c r="D201" s="25"/>
      <c r="E201" s="23"/>
      <c r="F201" s="26"/>
      <c r="G201" s="29">
        <f t="shared" si="18"/>
        <v>0</v>
      </c>
      <c r="H201" s="56"/>
      <c r="J201" s="6">
        <f t="shared" si="19"/>
        <v>0</v>
      </c>
      <c r="K201" s="6">
        <f t="shared" si="20"/>
        <v>0</v>
      </c>
      <c r="L201" s="7">
        <f t="shared" si="21"/>
        <v>2</v>
      </c>
      <c r="M201" s="6">
        <f t="shared" si="22"/>
        <v>0</v>
      </c>
      <c r="N201" s="6"/>
    </row>
    <row r="202" spans="1:14" ht="15">
      <c r="A202" s="13">
        <f t="shared" si="23"/>
        <v>0</v>
      </c>
      <c r="B202" s="53"/>
      <c r="C202" s="25"/>
      <c r="D202" s="25"/>
      <c r="E202" s="23"/>
      <c r="F202" s="26"/>
      <c r="G202" s="29">
        <f t="shared" si="18"/>
        <v>0</v>
      </c>
      <c r="H202" s="56"/>
      <c r="J202" s="6">
        <f t="shared" si="19"/>
        <v>0</v>
      </c>
      <c r="K202" s="6">
        <f t="shared" si="20"/>
        <v>0</v>
      </c>
      <c r="L202" s="7">
        <f t="shared" si="21"/>
        <v>2</v>
      </c>
      <c r="M202" s="6">
        <f t="shared" si="22"/>
        <v>0</v>
      </c>
      <c r="N202" s="6"/>
    </row>
    <row r="203" spans="1:14" ht="15">
      <c r="A203" s="13">
        <f t="shared" si="23"/>
        <v>0</v>
      </c>
      <c r="B203" s="53"/>
      <c r="C203" s="25"/>
      <c r="D203" s="25"/>
      <c r="E203" s="23"/>
      <c r="F203" s="26"/>
      <c r="G203" s="29">
        <f aca="true" t="shared" si="24" ref="G203:G224">(J203+K203)*M203</f>
        <v>0</v>
      </c>
      <c r="H203" s="56"/>
      <c r="J203" s="6">
        <f t="shared" si="19"/>
        <v>0</v>
      </c>
      <c r="K203" s="6">
        <f t="shared" si="20"/>
        <v>0</v>
      </c>
      <c r="L203" s="7">
        <f aca="true" t="shared" si="25" ref="L203:L224">IF(INT((F203-1)/6000)+3&gt;25,25,INT((F203-1)/6000)+3)</f>
        <v>2</v>
      </c>
      <c r="M203" s="6">
        <f t="shared" si="22"/>
        <v>0</v>
      </c>
      <c r="N203" s="6"/>
    </row>
    <row r="204" spans="1:14" ht="15">
      <c r="A204" s="13">
        <f t="shared" si="23"/>
        <v>0</v>
      </c>
      <c r="B204" s="53"/>
      <c r="C204" s="25"/>
      <c r="D204" s="25"/>
      <c r="E204" s="23"/>
      <c r="F204" s="26"/>
      <c r="G204" s="29">
        <f t="shared" si="24"/>
        <v>0</v>
      </c>
      <c r="H204" s="56"/>
      <c r="J204" s="6">
        <f t="shared" si="19"/>
        <v>0</v>
      </c>
      <c r="K204" s="6">
        <f t="shared" si="20"/>
        <v>0</v>
      </c>
      <c r="L204" s="7">
        <f t="shared" si="25"/>
        <v>2</v>
      </c>
      <c r="M204" s="6">
        <f t="shared" si="22"/>
        <v>0</v>
      </c>
      <c r="N204" s="6"/>
    </row>
    <row r="205" spans="1:14" ht="15">
      <c r="A205" s="13">
        <f t="shared" si="23"/>
        <v>0</v>
      </c>
      <c r="B205" s="53"/>
      <c r="C205" s="25"/>
      <c r="D205" s="25"/>
      <c r="E205" s="23"/>
      <c r="F205" s="26"/>
      <c r="G205" s="29">
        <f t="shared" si="24"/>
        <v>0</v>
      </c>
      <c r="H205" s="56"/>
      <c r="J205" s="6">
        <f t="shared" si="19"/>
        <v>0</v>
      </c>
      <c r="K205" s="6">
        <f t="shared" si="20"/>
        <v>0</v>
      </c>
      <c r="L205" s="7">
        <f t="shared" si="25"/>
        <v>2</v>
      </c>
      <c r="M205" s="6">
        <f t="shared" si="22"/>
        <v>0</v>
      </c>
      <c r="N205" s="6"/>
    </row>
    <row r="206" spans="1:14" ht="15">
      <c r="A206" s="13">
        <f t="shared" si="23"/>
        <v>0</v>
      </c>
      <c r="B206" s="53"/>
      <c r="C206" s="25"/>
      <c r="D206" s="25"/>
      <c r="E206" s="23"/>
      <c r="F206" s="26"/>
      <c r="G206" s="29">
        <f t="shared" si="24"/>
        <v>0</v>
      </c>
      <c r="H206" s="56"/>
      <c r="J206" s="6">
        <f t="shared" si="19"/>
        <v>0</v>
      </c>
      <c r="K206" s="6">
        <f t="shared" si="20"/>
        <v>0</v>
      </c>
      <c r="L206" s="7">
        <f t="shared" si="25"/>
        <v>2</v>
      </c>
      <c r="M206" s="6">
        <f t="shared" si="22"/>
        <v>0</v>
      </c>
      <c r="N206" s="6"/>
    </row>
    <row r="207" spans="1:14" ht="15">
      <c r="A207" s="13">
        <f t="shared" si="23"/>
        <v>0</v>
      </c>
      <c r="B207" s="53"/>
      <c r="C207" s="25"/>
      <c r="D207" s="25"/>
      <c r="E207" s="23"/>
      <c r="F207" s="26"/>
      <c r="G207" s="29">
        <f t="shared" si="24"/>
        <v>0</v>
      </c>
      <c r="H207" s="56"/>
      <c r="J207" s="6">
        <f t="shared" si="19"/>
        <v>0</v>
      </c>
      <c r="K207" s="6">
        <f t="shared" si="20"/>
        <v>0</v>
      </c>
      <c r="L207" s="7">
        <f t="shared" si="25"/>
        <v>2</v>
      </c>
      <c r="M207" s="6">
        <f t="shared" si="22"/>
        <v>0</v>
      </c>
      <c r="N207" s="6"/>
    </row>
    <row r="208" spans="1:14" ht="15">
      <c r="A208" s="13">
        <f t="shared" si="23"/>
        <v>0</v>
      </c>
      <c r="B208" s="53"/>
      <c r="C208" s="25"/>
      <c r="D208" s="25"/>
      <c r="E208" s="23"/>
      <c r="F208" s="26"/>
      <c r="G208" s="29">
        <f t="shared" si="24"/>
        <v>0</v>
      </c>
      <c r="H208" s="56"/>
      <c r="J208" s="6">
        <f t="shared" si="19"/>
        <v>0</v>
      </c>
      <c r="K208" s="6">
        <f t="shared" si="20"/>
        <v>0</v>
      </c>
      <c r="L208" s="7">
        <f t="shared" si="25"/>
        <v>2</v>
      </c>
      <c r="M208" s="6">
        <f t="shared" si="22"/>
        <v>0</v>
      </c>
      <c r="N208" s="6"/>
    </row>
    <row r="209" spans="1:14" ht="15">
      <c r="A209" s="13">
        <f t="shared" si="23"/>
        <v>0</v>
      </c>
      <c r="B209" s="53"/>
      <c r="C209" s="25"/>
      <c r="D209" s="25"/>
      <c r="E209" s="23"/>
      <c r="F209" s="26"/>
      <c r="G209" s="29">
        <f t="shared" si="24"/>
        <v>0</v>
      </c>
      <c r="H209" s="56"/>
      <c r="J209" s="6">
        <f t="shared" si="19"/>
        <v>0</v>
      </c>
      <c r="K209" s="6">
        <f t="shared" si="20"/>
        <v>0</v>
      </c>
      <c r="L209" s="7">
        <f t="shared" si="25"/>
        <v>2</v>
      </c>
      <c r="M209" s="6">
        <f t="shared" si="22"/>
        <v>0</v>
      </c>
      <c r="N209" s="6"/>
    </row>
    <row r="210" spans="1:14" ht="15">
      <c r="A210" s="13">
        <f t="shared" si="23"/>
        <v>0</v>
      </c>
      <c r="B210" s="53"/>
      <c r="C210" s="25"/>
      <c r="D210" s="25"/>
      <c r="E210" s="23"/>
      <c r="F210" s="26"/>
      <c r="G210" s="29">
        <f t="shared" si="24"/>
        <v>0</v>
      </c>
      <c r="H210" s="56"/>
      <c r="J210" s="6">
        <f t="shared" si="19"/>
        <v>0</v>
      </c>
      <c r="K210" s="6">
        <f t="shared" si="20"/>
        <v>0</v>
      </c>
      <c r="L210" s="7">
        <f t="shared" si="25"/>
        <v>2</v>
      </c>
      <c r="M210" s="6">
        <f t="shared" si="22"/>
        <v>0</v>
      </c>
      <c r="N210" s="6"/>
    </row>
    <row r="211" spans="1:14" ht="15">
      <c r="A211" s="13">
        <f t="shared" si="23"/>
        <v>0</v>
      </c>
      <c r="B211" s="53"/>
      <c r="C211" s="25"/>
      <c r="D211" s="25"/>
      <c r="E211" s="23"/>
      <c r="F211" s="26"/>
      <c r="G211" s="29">
        <f t="shared" si="24"/>
        <v>0</v>
      </c>
      <c r="H211" s="56"/>
      <c r="J211" s="6">
        <f t="shared" si="19"/>
        <v>0</v>
      </c>
      <c r="K211" s="6">
        <f t="shared" si="20"/>
        <v>0</v>
      </c>
      <c r="L211" s="7">
        <f t="shared" si="25"/>
        <v>2</v>
      </c>
      <c r="M211" s="6">
        <f t="shared" si="22"/>
        <v>0</v>
      </c>
      <c r="N211" s="6"/>
    </row>
    <row r="212" spans="1:14" ht="15">
      <c r="A212" s="13">
        <f t="shared" si="23"/>
        <v>0</v>
      </c>
      <c r="B212" s="53"/>
      <c r="C212" s="25"/>
      <c r="D212" s="25"/>
      <c r="E212" s="23"/>
      <c r="F212" s="26"/>
      <c r="G212" s="29">
        <f t="shared" si="24"/>
        <v>0</v>
      </c>
      <c r="H212" s="56"/>
      <c r="J212" s="6">
        <f t="shared" si="19"/>
        <v>0</v>
      </c>
      <c r="K212" s="6">
        <f t="shared" si="20"/>
        <v>0</v>
      </c>
      <c r="L212" s="7">
        <f t="shared" si="25"/>
        <v>2</v>
      </c>
      <c r="M212" s="6">
        <f t="shared" si="22"/>
        <v>0</v>
      </c>
      <c r="N212" s="6"/>
    </row>
    <row r="213" spans="1:14" ht="15">
      <c r="A213" s="13">
        <f t="shared" si="23"/>
        <v>0</v>
      </c>
      <c r="B213" s="53"/>
      <c r="C213" s="25"/>
      <c r="D213" s="25"/>
      <c r="E213" s="23"/>
      <c r="F213" s="26"/>
      <c r="G213" s="29">
        <f t="shared" si="24"/>
        <v>0</v>
      </c>
      <c r="H213" s="56"/>
      <c r="J213" s="6">
        <f t="shared" si="19"/>
        <v>0</v>
      </c>
      <c r="K213" s="6">
        <f t="shared" si="20"/>
        <v>0</v>
      </c>
      <c r="L213" s="7">
        <f t="shared" si="25"/>
        <v>2</v>
      </c>
      <c r="M213" s="6">
        <f t="shared" si="22"/>
        <v>0</v>
      </c>
      <c r="N213" s="6"/>
    </row>
    <row r="214" spans="1:14" ht="15">
      <c r="A214" s="13">
        <f t="shared" si="23"/>
        <v>0</v>
      </c>
      <c r="B214" s="53"/>
      <c r="C214" s="25"/>
      <c r="D214" s="25"/>
      <c r="E214" s="23"/>
      <c r="F214" s="26"/>
      <c r="G214" s="29">
        <f t="shared" si="24"/>
        <v>0</v>
      </c>
      <c r="H214" s="56"/>
      <c r="J214" s="6">
        <f t="shared" si="19"/>
        <v>0</v>
      </c>
      <c r="K214" s="6">
        <f t="shared" si="20"/>
        <v>0</v>
      </c>
      <c r="L214" s="7">
        <f t="shared" si="25"/>
        <v>2</v>
      </c>
      <c r="M214" s="6">
        <f t="shared" si="22"/>
        <v>0</v>
      </c>
      <c r="N214" s="6"/>
    </row>
    <row r="215" spans="1:14" ht="15">
      <c r="A215" s="13">
        <f t="shared" si="23"/>
        <v>0</v>
      </c>
      <c r="B215" s="53"/>
      <c r="C215" s="25"/>
      <c r="D215" s="25"/>
      <c r="E215" s="23"/>
      <c r="F215" s="26"/>
      <c r="G215" s="29">
        <f t="shared" si="24"/>
        <v>0</v>
      </c>
      <c r="H215" s="56"/>
      <c r="J215" s="6">
        <f t="shared" si="19"/>
        <v>0</v>
      </c>
      <c r="K215" s="6">
        <f t="shared" si="20"/>
        <v>0</v>
      </c>
      <c r="L215" s="7">
        <f t="shared" si="25"/>
        <v>2</v>
      </c>
      <c r="M215" s="6">
        <f t="shared" si="22"/>
        <v>0</v>
      </c>
      <c r="N215" s="6"/>
    </row>
    <row r="216" spans="1:14" ht="15">
      <c r="A216" s="13">
        <f t="shared" si="23"/>
        <v>0</v>
      </c>
      <c r="B216" s="53"/>
      <c r="C216" s="25"/>
      <c r="D216" s="25"/>
      <c r="E216" s="23"/>
      <c r="F216" s="26"/>
      <c r="G216" s="29">
        <f t="shared" si="24"/>
        <v>0</v>
      </c>
      <c r="H216" s="56"/>
      <c r="J216" s="6">
        <f t="shared" si="19"/>
        <v>0</v>
      </c>
      <c r="K216" s="6">
        <f t="shared" si="20"/>
        <v>0</v>
      </c>
      <c r="L216" s="7">
        <f t="shared" si="25"/>
        <v>2</v>
      </c>
      <c r="M216" s="6">
        <f t="shared" si="22"/>
        <v>0</v>
      </c>
      <c r="N216" s="6"/>
    </row>
    <row r="217" spans="1:14" ht="15">
      <c r="A217" s="13">
        <f t="shared" si="23"/>
        <v>0</v>
      </c>
      <c r="B217" s="53"/>
      <c r="C217" s="25"/>
      <c r="D217" s="25"/>
      <c r="E217" s="23"/>
      <c r="F217" s="26"/>
      <c r="G217" s="29">
        <f t="shared" si="24"/>
        <v>0</v>
      </c>
      <c r="H217" s="56"/>
      <c r="J217" s="6">
        <f t="shared" si="19"/>
        <v>0</v>
      </c>
      <c r="K217" s="6">
        <f t="shared" si="20"/>
        <v>0</v>
      </c>
      <c r="L217" s="7">
        <f t="shared" si="25"/>
        <v>2</v>
      </c>
      <c r="M217" s="6">
        <f t="shared" si="22"/>
        <v>0</v>
      </c>
      <c r="N217" s="6"/>
    </row>
    <row r="218" spans="1:14" ht="15">
      <c r="A218" s="13">
        <f t="shared" si="23"/>
        <v>0</v>
      </c>
      <c r="B218" s="53"/>
      <c r="C218" s="25"/>
      <c r="D218" s="25"/>
      <c r="E218" s="23"/>
      <c r="F218" s="26"/>
      <c r="G218" s="29">
        <f t="shared" si="24"/>
        <v>0</v>
      </c>
      <c r="H218" s="56"/>
      <c r="J218" s="6">
        <f t="shared" si="19"/>
        <v>0</v>
      </c>
      <c r="K218" s="6">
        <f t="shared" si="20"/>
        <v>0</v>
      </c>
      <c r="L218" s="7">
        <f t="shared" si="25"/>
        <v>2</v>
      </c>
      <c r="M218" s="6">
        <f t="shared" si="22"/>
        <v>0</v>
      </c>
      <c r="N218" s="6"/>
    </row>
    <row r="219" spans="1:14" ht="15">
      <c r="A219" s="13">
        <f t="shared" si="23"/>
        <v>0</v>
      </c>
      <c r="B219" s="53"/>
      <c r="C219" s="25"/>
      <c r="D219" s="25"/>
      <c r="E219" s="23"/>
      <c r="F219" s="26"/>
      <c r="G219" s="29">
        <f t="shared" si="24"/>
        <v>0</v>
      </c>
      <c r="H219" s="56"/>
      <c r="J219" s="6">
        <f t="shared" si="19"/>
        <v>0</v>
      </c>
      <c r="K219" s="6">
        <f t="shared" si="20"/>
        <v>0</v>
      </c>
      <c r="L219" s="7">
        <f t="shared" si="25"/>
        <v>2</v>
      </c>
      <c r="M219" s="6">
        <f t="shared" si="22"/>
        <v>0</v>
      </c>
      <c r="N219" s="6"/>
    </row>
    <row r="220" spans="1:14" ht="15">
      <c r="A220" s="13">
        <f t="shared" si="23"/>
        <v>0</v>
      </c>
      <c r="B220" s="53"/>
      <c r="C220" s="25"/>
      <c r="D220" s="25"/>
      <c r="E220" s="23"/>
      <c r="F220" s="26"/>
      <c r="G220" s="29">
        <f t="shared" si="24"/>
        <v>0</v>
      </c>
      <c r="H220" s="56"/>
      <c r="J220" s="6">
        <f t="shared" si="19"/>
        <v>0</v>
      </c>
      <c r="K220" s="6">
        <f t="shared" si="20"/>
        <v>0</v>
      </c>
      <c r="L220" s="7">
        <f t="shared" si="25"/>
        <v>2</v>
      </c>
      <c r="M220" s="6">
        <f t="shared" si="22"/>
        <v>0</v>
      </c>
      <c r="N220" s="6"/>
    </row>
    <row r="221" spans="1:14" ht="15">
      <c r="A221" s="13">
        <f t="shared" si="23"/>
        <v>0</v>
      </c>
      <c r="B221" s="53"/>
      <c r="C221" s="25"/>
      <c r="D221" s="25"/>
      <c r="E221" s="23"/>
      <c r="F221" s="26"/>
      <c r="G221" s="29">
        <f t="shared" si="24"/>
        <v>0</v>
      </c>
      <c r="H221" s="56"/>
      <c r="J221" s="6">
        <f t="shared" si="19"/>
        <v>0</v>
      </c>
      <c r="K221" s="6">
        <f t="shared" si="20"/>
        <v>0</v>
      </c>
      <c r="L221" s="7">
        <f t="shared" si="25"/>
        <v>2</v>
      </c>
      <c r="M221" s="6">
        <f t="shared" si="22"/>
        <v>0</v>
      </c>
      <c r="N221" s="6"/>
    </row>
    <row r="222" spans="1:14" ht="15">
      <c r="A222" s="13">
        <f t="shared" si="23"/>
        <v>0</v>
      </c>
      <c r="B222" s="53"/>
      <c r="C222" s="25"/>
      <c r="D222" s="25"/>
      <c r="E222" s="23"/>
      <c r="F222" s="26"/>
      <c r="G222" s="29">
        <f t="shared" si="24"/>
        <v>0</v>
      </c>
      <c r="H222" s="56"/>
      <c r="J222" s="6">
        <f t="shared" si="19"/>
        <v>0</v>
      </c>
      <c r="K222" s="6">
        <f t="shared" si="20"/>
        <v>0</v>
      </c>
      <c r="L222" s="7">
        <f t="shared" si="25"/>
        <v>2</v>
      </c>
      <c r="M222" s="6">
        <f t="shared" si="22"/>
        <v>0</v>
      </c>
      <c r="N222" s="6"/>
    </row>
    <row r="223" spans="1:14" ht="15">
      <c r="A223" s="13">
        <f t="shared" si="23"/>
        <v>0</v>
      </c>
      <c r="B223" s="53"/>
      <c r="C223" s="25"/>
      <c r="D223" s="25"/>
      <c r="E223" s="23"/>
      <c r="F223" s="26"/>
      <c r="G223" s="29">
        <f t="shared" si="24"/>
        <v>0</v>
      </c>
      <c r="H223" s="56"/>
      <c r="J223" s="6">
        <f t="shared" si="19"/>
        <v>0</v>
      </c>
      <c r="K223" s="6">
        <f t="shared" si="20"/>
        <v>0</v>
      </c>
      <c r="L223" s="7">
        <f t="shared" si="25"/>
        <v>2</v>
      </c>
      <c r="M223" s="6">
        <f t="shared" si="22"/>
        <v>0</v>
      </c>
      <c r="N223" s="6"/>
    </row>
    <row r="224" spans="1:14" ht="15">
      <c r="A224" s="13">
        <f t="shared" si="23"/>
        <v>0</v>
      </c>
      <c r="B224" s="53"/>
      <c r="C224" s="25"/>
      <c r="D224" s="25"/>
      <c r="E224" s="23"/>
      <c r="F224" s="26"/>
      <c r="G224" s="29">
        <f t="shared" si="24"/>
        <v>0</v>
      </c>
      <c r="H224" s="56"/>
      <c r="J224" s="6">
        <f t="shared" si="19"/>
        <v>0</v>
      </c>
      <c r="K224" s="6">
        <f t="shared" si="20"/>
        <v>0</v>
      </c>
      <c r="L224" s="7">
        <f t="shared" si="25"/>
        <v>2</v>
      </c>
      <c r="M224" s="6">
        <f t="shared" si="22"/>
        <v>0</v>
      </c>
      <c r="N224" s="6"/>
    </row>
    <row r="227" spans="1:6" ht="15.75">
      <c r="A227" s="10" t="s">
        <v>121</v>
      </c>
      <c r="F227" s="14">
        <f>SUM(F230:F247)</f>
        <v>0</v>
      </c>
    </row>
    <row r="229" spans="2:6" ht="15.75">
      <c r="B229" s="15" t="s">
        <v>112</v>
      </c>
      <c r="C229" s="80" t="s">
        <v>10</v>
      </c>
      <c r="D229" s="81"/>
      <c r="E229" s="15" t="s">
        <v>25</v>
      </c>
      <c r="F229" s="15" t="s">
        <v>8</v>
      </c>
    </row>
    <row r="230" spans="1:13" ht="15">
      <c r="A230" s="13">
        <f>IF(E230&gt;0,1,)</f>
        <v>0</v>
      </c>
      <c r="B230" s="53"/>
      <c r="C230" s="85"/>
      <c r="D230" s="86"/>
      <c r="E230" s="26"/>
      <c r="F230" s="30">
        <f>K230*M230</f>
        <v>0</v>
      </c>
      <c r="K230" s="6">
        <f>IF(E230&gt;0,IF(E230&lt;6001,0.5,IF(E230&lt;18001,2,L230)),0)</f>
        <v>0</v>
      </c>
      <c r="L230" s="8">
        <f>IF(INT((E230-1)/6000+2)&gt;25,25,INT((E230-1)/6000+2))/2</f>
        <v>0.5</v>
      </c>
      <c r="M230" s="6">
        <f aca="true" t="shared" si="26" ref="M230:M247">IF(C230=$P$196,1,IF(C230=$P$197,0.2,0))</f>
        <v>0</v>
      </c>
    </row>
    <row r="231" spans="1:13" ht="15">
      <c r="A231" s="13">
        <f aca="true" t="shared" si="27" ref="A231:A247">IF(E231&gt;0,A230+1,)</f>
        <v>0</v>
      </c>
      <c r="B231" s="53"/>
      <c r="C231" s="85"/>
      <c r="D231" s="86"/>
      <c r="E231" s="26"/>
      <c r="F231" s="30">
        <f>K231*M231</f>
        <v>0</v>
      </c>
      <c r="K231" s="6">
        <f>IF(E231&gt;0,IF(E231&lt;6001,0.5,IF(E231&lt;18001,2,L231)),0)</f>
        <v>0</v>
      </c>
      <c r="L231" s="8">
        <f>IF(INT((E231-1)/6000+2)&gt;25,25,INT((E231-1)/6000+2))/2</f>
        <v>0.5</v>
      </c>
      <c r="M231" s="6">
        <f t="shared" si="26"/>
        <v>0</v>
      </c>
    </row>
    <row r="232" spans="1:13" ht="15">
      <c r="A232" s="13">
        <f t="shared" si="27"/>
        <v>0</v>
      </c>
      <c r="B232" s="53"/>
      <c r="C232" s="85"/>
      <c r="D232" s="86"/>
      <c r="E232" s="26"/>
      <c r="F232" s="30">
        <f>K232*M232</f>
        <v>0</v>
      </c>
      <c r="K232" s="6">
        <f>IF(E232&gt;0,IF(E232&lt;6001,0.5,IF(E232&lt;18001,2,L232)),0)</f>
        <v>0</v>
      </c>
      <c r="L232" s="8">
        <f>IF(INT((E232-1)/6000+2)&gt;25,25,INT((E232-1)/6000+2))/2</f>
        <v>0.5</v>
      </c>
      <c r="M232" s="6">
        <f t="shared" si="26"/>
        <v>0</v>
      </c>
    </row>
    <row r="233" spans="1:13" ht="15">
      <c r="A233" s="13">
        <f t="shared" si="27"/>
        <v>0</v>
      </c>
      <c r="B233" s="53"/>
      <c r="C233" s="85"/>
      <c r="D233" s="86"/>
      <c r="E233" s="26"/>
      <c r="F233" s="30">
        <f>K233*M233</f>
        <v>0</v>
      </c>
      <c r="K233" s="6">
        <f>IF(E233&gt;0,IF(E233&lt;6001,0.5,IF(E233&lt;18001,2,L233)),0)</f>
        <v>0</v>
      </c>
      <c r="L233" s="8">
        <f>IF(INT((E233-1)/6000+2)&gt;25,25,INT((E233-1)/6000+2))/2</f>
        <v>0.5</v>
      </c>
      <c r="M233" s="6">
        <f t="shared" si="26"/>
        <v>0</v>
      </c>
    </row>
    <row r="234" spans="1:13" ht="15">
      <c r="A234" s="13">
        <f t="shared" si="27"/>
        <v>0</v>
      </c>
      <c r="B234" s="53"/>
      <c r="C234" s="85"/>
      <c r="D234" s="86"/>
      <c r="E234" s="26"/>
      <c r="F234" s="30">
        <f aca="true" t="shared" si="28" ref="F234:F247">K234*M234</f>
        <v>0</v>
      </c>
      <c r="K234" s="6">
        <f aca="true" t="shared" si="29" ref="K234:K247">IF(E234&gt;0,IF(E234&lt;6001,0.5,IF(E234&lt;18001,2,L234)),0)</f>
        <v>0</v>
      </c>
      <c r="L234" s="8">
        <f aca="true" t="shared" si="30" ref="L234:L247">IF(INT((E234-1)/6000+2)&gt;25,25,INT((E234-1)/6000+2))/2</f>
        <v>0.5</v>
      </c>
      <c r="M234" s="6">
        <f t="shared" si="26"/>
        <v>0</v>
      </c>
    </row>
    <row r="235" spans="1:13" ht="15">
      <c r="A235" s="13">
        <f t="shared" si="27"/>
        <v>0</v>
      </c>
      <c r="B235" s="53"/>
      <c r="C235" s="85"/>
      <c r="D235" s="86"/>
      <c r="E235" s="26"/>
      <c r="F235" s="30">
        <f t="shared" si="28"/>
        <v>0</v>
      </c>
      <c r="K235" s="6">
        <f t="shared" si="29"/>
        <v>0</v>
      </c>
      <c r="L235" s="8">
        <f t="shared" si="30"/>
        <v>0.5</v>
      </c>
      <c r="M235" s="6">
        <f t="shared" si="26"/>
        <v>0</v>
      </c>
    </row>
    <row r="236" spans="1:13" ht="15">
      <c r="A236" s="13">
        <f t="shared" si="27"/>
        <v>0</v>
      </c>
      <c r="B236" s="53"/>
      <c r="C236" s="85"/>
      <c r="D236" s="86"/>
      <c r="E236" s="26"/>
      <c r="F236" s="30">
        <f t="shared" si="28"/>
        <v>0</v>
      </c>
      <c r="K236" s="6">
        <f t="shared" si="29"/>
        <v>0</v>
      </c>
      <c r="L236" s="8">
        <f t="shared" si="30"/>
        <v>0.5</v>
      </c>
      <c r="M236" s="6">
        <f t="shared" si="26"/>
        <v>0</v>
      </c>
    </row>
    <row r="237" spans="1:13" ht="15">
      <c r="A237" s="13">
        <f t="shared" si="27"/>
        <v>0</v>
      </c>
      <c r="B237" s="53"/>
      <c r="C237" s="85"/>
      <c r="D237" s="86"/>
      <c r="E237" s="26"/>
      <c r="F237" s="30">
        <f t="shared" si="28"/>
        <v>0</v>
      </c>
      <c r="K237" s="6">
        <f t="shared" si="29"/>
        <v>0</v>
      </c>
      <c r="L237" s="8">
        <f t="shared" si="30"/>
        <v>0.5</v>
      </c>
      <c r="M237" s="6">
        <f t="shared" si="26"/>
        <v>0</v>
      </c>
    </row>
    <row r="238" spans="1:13" ht="15">
      <c r="A238" s="13">
        <f t="shared" si="27"/>
        <v>0</v>
      </c>
      <c r="B238" s="53"/>
      <c r="C238" s="85"/>
      <c r="D238" s="86"/>
      <c r="E238" s="26"/>
      <c r="F238" s="30">
        <f t="shared" si="28"/>
        <v>0</v>
      </c>
      <c r="K238" s="6">
        <f t="shared" si="29"/>
        <v>0</v>
      </c>
      <c r="L238" s="8">
        <f t="shared" si="30"/>
        <v>0.5</v>
      </c>
      <c r="M238" s="6">
        <f t="shared" si="26"/>
        <v>0</v>
      </c>
    </row>
    <row r="239" spans="1:13" ht="15">
      <c r="A239" s="13">
        <f t="shared" si="27"/>
        <v>0</v>
      </c>
      <c r="B239" s="53"/>
      <c r="C239" s="85"/>
      <c r="D239" s="86"/>
      <c r="E239" s="26"/>
      <c r="F239" s="30">
        <f t="shared" si="28"/>
        <v>0</v>
      </c>
      <c r="K239" s="6">
        <f t="shared" si="29"/>
        <v>0</v>
      </c>
      <c r="L239" s="8">
        <f t="shared" si="30"/>
        <v>0.5</v>
      </c>
      <c r="M239" s="6">
        <f t="shared" si="26"/>
        <v>0</v>
      </c>
    </row>
    <row r="240" spans="1:13" ht="15">
      <c r="A240" s="13">
        <f t="shared" si="27"/>
        <v>0</v>
      </c>
      <c r="B240" s="53"/>
      <c r="C240" s="85"/>
      <c r="D240" s="86"/>
      <c r="E240" s="26"/>
      <c r="F240" s="30">
        <f t="shared" si="28"/>
        <v>0</v>
      </c>
      <c r="K240" s="6">
        <f t="shared" si="29"/>
        <v>0</v>
      </c>
      <c r="L240" s="8">
        <f t="shared" si="30"/>
        <v>0.5</v>
      </c>
      <c r="M240" s="6">
        <f t="shared" si="26"/>
        <v>0</v>
      </c>
    </row>
    <row r="241" spans="1:13" ht="15">
      <c r="A241" s="13">
        <f t="shared" si="27"/>
        <v>0</v>
      </c>
      <c r="B241" s="53"/>
      <c r="C241" s="85"/>
      <c r="D241" s="86"/>
      <c r="E241" s="26"/>
      <c r="F241" s="30">
        <f t="shared" si="28"/>
        <v>0</v>
      </c>
      <c r="K241" s="6">
        <f t="shared" si="29"/>
        <v>0</v>
      </c>
      <c r="L241" s="8">
        <f t="shared" si="30"/>
        <v>0.5</v>
      </c>
      <c r="M241" s="6">
        <f t="shared" si="26"/>
        <v>0</v>
      </c>
    </row>
    <row r="242" spans="1:13" ht="15">
      <c r="A242" s="13">
        <f t="shared" si="27"/>
        <v>0</v>
      </c>
      <c r="B242" s="53"/>
      <c r="C242" s="85"/>
      <c r="D242" s="86"/>
      <c r="E242" s="26"/>
      <c r="F242" s="30">
        <f t="shared" si="28"/>
        <v>0</v>
      </c>
      <c r="K242" s="6">
        <f t="shared" si="29"/>
        <v>0</v>
      </c>
      <c r="L242" s="8">
        <f t="shared" si="30"/>
        <v>0.5</v>
      </c>
      <c r="M242" s="6">
        <f t="shared" si="26"/>
        <v>0</v>
      </c>
    </row>
    <row r="243" spans="1:13" ht="15">
      <c r="A243" s="13">
        <f t="shared" si="27"/>
        <v>0</v>
      </c>
      <c r="B243" s="53"/>
      <c r="C243" s="85"/>
      <c r="D243" s="86"/>
      <c r="E243" s="26"/>
      <c r="F243" s="30">
        <f t="shared" si="28"/>
        <v>0</v>
      </c>
      <c r="K243" s="6">
        <f t="shared" si="29"/>
        <v>0</v>
      </c>
      <c r="L243" s="8">
        <f t="shared" si="30"/>
        <v>0.5</v>
      </c>
      <c r="M243" s="6">
        <f t="shared" si="26"/>
        <v>0</v>
      </c>
    </row>
    <row r="244" spans="1:13" ht="15">
      <c r="A244" s="13">
        <f t="shared" si="27"/>
        <v>0</v>
      </c>
      <c r="B244" s="53"/>
      <c r="C244" s="85"/>
      <c r="D244" s="86"/>
      <c r="E244" s="26"/>
      <c r="F244" s="30">
        <f t="shared" si="28"/>
        <v>0</v>
      </c>
      <c r="K244" s="6">
        <f t="shared" si="29"/>
        <v>0</v>
      </c>
      <c r="L244" s="8">
        <f t="shared" si="30"/>
        <v>0.5</v>
      </c>
      <c r="M244" s="6">
        <f t="shared" si="26"/>
        <v>0</v>
      </c>
    </row>
    <row r="245" spans="1:13" ht="15">
      <c r="A245" s="13">
        <f t="shared" si="27"/>
        <v>0</v>
      </c>
      <c r="B245" s="53"/>
      <c r="C245" s="85"/>
      <c r="D245" s="86"/>
      <c r="E245" s="26"/>
      <c r="F245" s="30">
        <f t="shared" si="28"/>
        <v>0</v>
      </c>
      <c r="K245" s="6">
        <f t="shared" si="29"/>
        <v>0</v>
      </c>
      <c r="L245" s="8">
        <f t="shared" si="30"/>
        <v>0.5</v>
      </c>
      <c r="M245" s="6">
        <f t="shared" si="26"/>
        <v>0</v>
      </c>
    </row>
    <row r="246" spans="1:13" ht="15">
      <c r="A246" s="13">
        <f t="shared" si="27"/>
        <v>0</v>
      </c>
      <c r="B246" s="53"/>
      <c r="C246" s="85"/>
      <c r="D246" s="86"/>
      <c r="E246" s="26"/>
      <c r="F246" s="30">
        <f t="shared" si="28"/>
        <v>0</v>
      </c>
      <c r="K246" s="6">
        <f t="shared" si="29"/>
        <v>0</v>
      </c>
      <c r="L246" s="8">
        <f t="shared" si="30"/>
        <v>0.5</v>
      </c>
      <c r="M246" s="6">
        <f t="shared" si="26"/>
        <v>0</v>
      </c>
    </row>
    <row r="247" spans="1:13" ht="15">
      <c r="A247" s="13">
        <f t="shared" si="27"/>
        <v>0</v>
      </c>
      <c r="B247" s="53"/>
      <c r="C247" s="85"/>
      <c r="D247" s="86"/>
      <c r="E247" s="26"/>
      <c r="F247" s="30">
        <f t="shared" si="28"/>
        <v>0</v>
      </c>
      <c r="K247" s="6">
        <f t="shared" si="29"/>
        <v>0</v>
      </c>
      <c r="L247" s="8">
        <f t="shared" si="30"/>
        <v>0.5</v>
      </c>
      <c r="M247" s="6">
        <f t="shared" si="26"/>
        <v>0</v>
      </c>
    </row>
    <row r="249" spans="1:6" ht="15.75">
      <c r="A249" s="10" t="s">
        <v>5</v>
      </c>
      <c r="F249" s="14">
        <f>SUM(F253:F258)</f>
        <v>0</v>
      </c>
    </row>
    <row r="250" spans="1:6" ht="24.75" customHeight="1">
      <c r="A250" s="10"/>
      <c r="B250" s="68" t="s">
        <v>75</v>
      </c>
      <c r="C250" s="68"/>
      <c r="D250" s="68"/>
      <c r="E250" s="68"/>
      <c r="F250" s="16"/>
    </row>
    <row r="252" spans="2:6" ht="15.75">
      <c r="B252" s="80" t="s">
        <v>110</v>
      </c>
      <c r="C252" s="81"/>
      <c r="D252" s="80" t="s">
        <v>9</v>
      </c>
      <c r="E252" s="81"/>
      <c r="F252" s="15" t="s">
        <v>8</v>
      </c>
    </row>
    <row r="253" spans="1:12" ht="15">
      <c r="A253" s="13">
        <f>IF(D253&gt;0,1,)</f>
        <v>0</v>
      </c>
      <c r="B253" s="83"/>
      <c r="C253" s="84"/>
      <c r="D253" s="83"/>
      <c r="E253" s="84"/>
      <c r="F253" s="29">
        <f aca="true" t="shared" si="31" ref="F253:F258">IF(D253=$L$253,8,IF(D253=$L$254,4,0))</f>
        <v>0</v>
      </c>
      <c r="L253" s="2" t="s">
        <v>29</v>
      </c>
    </row>
    <row r="254" spans="1:12" ht="15">
      <c r="A254" s="13">
        <f>IF(D254&gt;0,A253+1,)</f>
        <v>0</v>
      </c>
      <c r="B254" s="83"/>
      <c r="C254" s="84"/>
      <c r="D254" s="83"/>
      <c r="E254" s="84"/>
      <c r="F254" s="29">
        <f t="shared" si="31"/>
        <v>0</v>
      </c>
      <c r="L254" s="2" t="s">
        <v>14</v>
      </c>
    </row>
    <row r="255" spans="1:6" ht="15">
      <c r="A255" s="13">
        <f>IF(D255&gt;0,A254+1,)</f>
        <v>0</v>
      </c>
      <c r="B255" s="83"/>
      <c r="C255" s="84"/>
      <c r="D255" s="83"/>
      <c r="E255" s="84"/>
      <c r="F255" s="29">
        <f t="shared" si="31"/>
        <v>0</v>
      </c>
    </row>
    <row r="256" spans="1:6" ht="15">
      <c r="A256" s="13">
        <f>IF(D256&gt;0,A255+1,)</f>
        <v>0</v>
      </c>
      <c r="B256" s="83"/>
      <c r="C256" s="84"/>
      <c r="D256" s="83"/>
      <c r="E256" s="84"/>
      <c r="F256" s="29">
        <f t="shared" si="31"/>
        <v>0</v>
      </c>
    </row>
    <row r="257" spans="1:6" ht="15">
      <c r="A257" s="13">
        <f>IF(D257&gt;0,A256+1,)</f>
        <v>0</v>
      </c>
      <c r="B257" s="83"/>
      <c r="C257" s="84"/>
      <c r="D257" s="83"/>
      <c r="E257" s="84"/>
      <c r="F257" s="29">
        <f t="shared" si="31"/>
        <v>0</v>
      </c>
    </row>
    <row r="258" spans="1:6" ht="15">
      <c r="A258" s="13">
        <f>IF(D258&gt;0,A257+1,)</f>
        <v>0</v>
      </c>
      <c r="B258" s="83"/>
      <c r="C258" s="84"/>
      <c r="D258" s="83"/>
      <c r="E258" s="84"/>
      <c r="F258" s="29">
        <f t="shared" si="31"/>
        <v>0</v>
      </c>
    </row>
    <row r="259" spans="2:3" ht="15">
      <c r="B259" s="46"/>
      <c r="C259" s="4"/>
    </row>
    <row r="260" spans="1:6" ht="15.75">
      <c r="A260" s="10" t="s">
        <v>6</v>
      </c>
      <c r="F260" s="14">
        <f>SUM(E264:E273)</f>
        <v>0</v>
      </c>
    </row>
    <row r="261" spans="1:6" ht="15.75">
      <c r="A261" s="10"/>
      <c r="B261" s="68" t="s">
        <v>76</v>
      </c>
      <c r="C261" s="68"/>
      <c r="D261" s="68"/>
      <c r="E261" s="68"/>
      <c r="F261" s="16"/>
    </row>
    <row r="263" spans="2:5" ht="15.75">
      <c r="B263" s="58" t="s">
        <v>116</v>
      </c>
      <c r="C263" s="58" t="s">
        <v>60</v>
      </c>
      <c r="D263" s="58" t="s">
        <v>31</v>
      </c>
      <c r="E263" s="15" t="s">
        <v>8</v>
      </c>
    </row>
    <row r="264" spans="1:14" ht="15">
      <c r="A264" s="13">
        <f>IF(C264&gt;0,1,)</f>
        <v>0</v>
      </c>
      <c r="B264" s="54"/>
      <c r="C264" s="28"/>
      <c r="D264" s="27"/>
      <c r="E264" s="31">
        <f>J264*K264</f>
        <v>0</v>
      </c>
      <c r="J264" s="2">
        <f aca="true" t="shared" si="32" ref="J264:J273">IF(C264=$M$264,15,IF(C264=$M$265,12,0))</f>
        <v>0</v>
      </c>
      <c r="K264" s="2">
        <f aca="true" t="shared" si="33" ref="K264:K273">IF(D264=$N$265,0.8,IF(D264=$N$266,0.6,1))</f>
        <v>1</v>
      </c>
      <c r="M264" s="2" t="s">
        <v>32</v>
      </c>
      <c r="N264" s="2" t="s">
        <v>34</v>
      </c>
    </row>
    <row r="265" spans="1:14" ht="15">
      <c r="A265" s="13">
        <f aca="true" t="shared" si="34" ref="A265:A273">IF(C265&gt;0,A264+1,)</f>
        <v>0</v>
      </c>
      <c r="B265" s="54"/>
      <c r="C265" s="28"/>
      <c r="D265" s="27"/>
      <c r="E265" s="31">
        <f>J265*K265</f>
        <v>0</v>
      </c>
      <c r="J265" s="2">
        <f t="shared" si="32"/>
        <v>0</v>
      </c>
      <c r="K265" s="2">
        <f t="shared" si="33"/>
        <v>1</v>
      </c>
      <c r="M265" s="2" t="s">
        <v>33</v>
      </c>
      <c r="N265" s="2" t="s">
        <v>92</v>
      </c>
    </row>
    <row r="266" spans="1:14" ht="15">
      <c r="A266" s="13">
        <f t="shared" si="34"/>
        <v>0</v>
      </c>
      <c r="B266" s="54"/>
      <c r="C266" s="28"/>
      <c r="D266" s="27"/>
      <c r="E266" s="31">
        <f aca="true" t="shared" si="35" ref="E266:E273">J266*K266</f>
        <v>0</v>
      </c>
      <c r="J266" s="2">
        <f t="shared" si="32"/>
        <v>0</v>
      </c>
      <c r="K266" s="2">
        <f t="shared" si="33"/>
        <v>1</v>
      </c>
      <c r="N266" s="2" t="s">
        <v>93</v>
      </c>
    </row>
    <row r="267" spans="1:14" ht="15">
      <c r="A267" s="13">
        <f t="shared" si="34"/>
        <v>0</v>
      </c>
      <c r="B267" s="54"/>
      <c r="C267" s="28"/>
      <c r="D267" s="27"/>
      <c r="E267" s="31">
        <f t="shared" si="35"/>
        <v>0</v>
      </c>
      <c r="J267" s="2">
        <f t="shared" si="32"/>
        <v>0</v>
      </c>
      <c r="K267" s="2">
        <f t="shared" si="33"/>
        <v>1</v>
      </c>
      <c r="N267" s="2"/>
    </row>
    <row r="268" spans="1:14" ht="15">
      <c r="A268" s="13">
        <f t="shared" si="34"/>
        <v>0</v>
      </c>
      <c r="B268" s="54"/>
      <c r="C268" s="28"/>
      <c r="D268" s="27"/>
      <c r="E268" s="31">
        <f t="shared" si="35"/>
        <v>0</v>
      </c>
      <c r="J268" s="2">
        <f t="shared" si="32"/>
        <v>0</v>
      </c>
      <c r="K268" s="2">
        <f t="shared" si="33"/>
        <v>1</v>
      </c>
      <c r="N268" s="2"/>
    </row>
    <row r="269" spans="1:14" ht="15">
      <c r="A269" s="13">
        <f t="shared" si="34"/>
        <v>0</v>
      </c>
      <c r="B269" s="54"/>
      <c r="C269" s="28"/>
      <c r="D269" s="27"/>
      <c r="E269" s="31">
        <f t="shared" si="35"/>
        <v>0</v>
      </c>
      <c r="J269" s="2">
        <f t="shared" si="32"/>
        <v>0</v>
      </c>
      <c r="K269" s="2">
        <f t="shared" si="33"/>
        <v>1</v>
      </c>
      <c r="N269" s="2"/>
    </row>
    <row r="270" spans="1:14" ht="15">
      <c r="A270" s="13">
        <f t="shared" si="34"/>
        <v>0</v>
      </c>
      <c r="B270" s="54"/>
      <c r="C270" s="28"/>
      <c r="D270" s="27"/>
      <c r="E270" s="31">
        <f t="shared" si="35"/>
        <v>0</v>
      </c>
      <c r="J270" s="2">
        <f t="shared" si="32"/>
        <v>0</v>
      </c>
      <c r="K270" s="2">
        <f t="shared" si="33"/>
        <v>1</v>
      </c>
      <c r="N270" s="2"/>
    </row>
    <row r="271" spans="1:14" ht="15">
      <c r="A271" s="13">
        <f t="shared" si="34"/>
        <v>0</v>
      </c>
      <c r="B271" s="54"/>
      <c r="C271" s="28"/>
      <c r="D271" s="27"/>
      <c r="E271" s="31">
        <f t="shared" si="35"/>
        <v>0</v>
      </c>
      <c r="J271" s="2">
        <f t="shared" si="32"/>
        <v>0</v>
      </c>
      <c r="K271" s="2">
        <f t="shared" si="33"/>
        <v>1</v>
      </c>
      <c r="N271" s="2"/>
    </row>
    <row r="272" spans="1:11" ht="15">
      <c r="A272" s="13">
        <f t="shared" si="34"/>
        <v>0</v>
      </c>
      <c r="B272" s="54"/>
      <c r="C272" s="28"/>
      <c r="D272" s="27"/>
      <c r="E272" s="31">
        <f t="shared" si="35"/>
        <v>0</v>
      </c>
      <c r="J272" s="2">
        <f t="shared" si="32"/>
        <v>0</v>
      </c>
      <c r="K272" s="2">
        <f t="shared" si="33"/>
        <v>1</v>
      </c>
    </row>
    <row r="273" spans="1:11" ht="15">
      <c r="A273" s="13">
        <f t="shared" si="34"/>
        <v>0</v>
      </c>
      <c r="B273" s="54"/>
      <c r="C273" s="28"/>
      <c r="D273" s="27"/>
      <c r="E273" s="31">
        <f t="shared" si="35"/>
        <v>0</v>
      </c>
      <c r="J273" s="2">
        <f t="shared" si="32"/>
        <v>0</v>
      </c>
      <c r="K273" s="2">
        <f t="shared" si="33"/>
        <v>1</v>
      </c>
    </row>
    <row r="274" spans="4:6" ht="15">
      <c r="D274" s="2"/>
      <c r="E274" s="2"/>
      <c r="F274" s="5"/>
    </row>
    <row r="276" spans="1:6" ht="15.75">
      <c r="A276" s="10" t="s">
        <v>36</v>
      </c>
      <c r="F276" s="14">
        <f>SUM(F280:F284)</f>
        <v>0</v>
      </c>
    </row>
    <row r="277" spans="1:6" ht="15.75">
      <c r="A277" s="10"/>
      <c r="B277" s="68" t="s">
        <v>77</v>
      </c>
      <c r="C277" s="68"/>
      <c r="D277" s="68"/>
      <c r="E277" s="68"/>
      <c r="F277" s="16"/>
    </row>
    <row r="279" spans="2:6" ht="15.75">
      <c r="B279" s="80" t="s">
        <v>117</v>
      </c>
      <c r="C279" s="81"/>
      <c r="D279" s="80" t="s">
        <v>35</v>
      </c>
      <c r="E279" s="81"/>
      <c r="F279" s="15" t="s">
        <v>8</v>
      </c>
    </row>
    <row r="280" spans="1:11" ht="15">
      <c r="A280" s="13">
        <f>IF(D280&gt;0,1,)</f>
        <v>0</v>
      </c>
      <c r="B280" s="83"/>
      <c r="C280" s="84"/>
      <c r="D280" s="70"/>
      <c r="E280" s="71"/>
      <c r="F280" s="31">
        <f>J280</f>
        <v>0</v>
      </c>
      <c r="J280" s="33">
        <f>IF(D280&gt;0,IF(INT((D280-1)/1000)+1&gt;25,25,INT((D280-1)/1000)+1),0)</f>
        <v>0</v>
      </c>
      <c r="K280" s="6"/>
    </row>
    <row r="281" spans="1:11" ht="15">
      <c r="A281" s="13">
        <f>IF(D281&gt;0,A280+1,)</f>
        <v>0</v>
      </c>
      <c r="B281" s="83"/>
      <c r="C281" s="84"/>
      <c r="D281" s="70"/>
      <c r="E281" s="71"/>
      <c r="F281" s="31">
        <f>J281</f>
        <v>0</v>
      </c>
      <c r="J281" s="33">
        <f>IF(D281&gt;0,IF(INT((D281-1)/1000)+1&gt;25,25,INT((D281-1)/1000)+1),0)</f>
        <v>0</v>
      </c>
      <c r="K281" s="6"/>
    </row>
    <row r="282" spans="1:11" ht="15">
      <c r="A282" s="13">
        <f>IF(D282&gt;0,A281+1,)</f>
        <v>0</v>
      </c>
      <c r="B282" s="83"/>
      <c r="C282" s="84"/>
      <c r="D282" s="70"/>
      <c r="E282" s="71"/>
      <c r="F282" s="31">
        <f>J282</f>
        <v>0</v>
      </c>
      <c r="J282" s="33">
        <f>IF(D282&gt;0,IF(INT((D282-1)/1000)+1&gt;25,25,INT((D282-1)/1000)+1),0)</f>
        <v>0</v>
      </c>
      <c r="K282" s="6"/>
    </row>
    <row r="283" spans="1:11" ht="15">
      <c r="A283" s="13">
        <f>IF(D283&gt;0,A282+1,)</f>
        <v>0</v>
      </c>
      <c r="B283" s="83"/>
      <c r="C283" s="84"/>
      <c r="D283" s="70"/>
      <c r="E283" s="71"/>
      <c r="F283" s="31">
        <f>J283</f>
        <v>0</v>
      </c>
      <c r="J283" s="33">
        <f>IF(D283&gt;0,IF(INT((D283-1)/1000)+1&gt;25,25,INT((D283-1)/1000)+1),0)</f>
        <v>0</v>
      </c>
      <c r="K283" s="6"/>
    </row>
    <row r="284" spans="1:11" ht="15">
      <c r="A284" s="13">
        <f>IF(D284&gt;0,A283+1,)</f>
        <v>0</v>
      </c>
      <c r="B284" s="83"/>
      <c r="C284" s="84"/>
      <c r="D284" s="70"/>
      <c r="E284" s="71"/>
      <c r="F284" s="31">
        <f>J284</f>
        <v>0</v>
      </c>
      <c r="J284" s="33">
        <f>IF(D284&gt;0,IF(INT((D284-1)/1000)+1&gt;25,25,INT((D284-1)/1000)+1),0)</f>
        <v>0</v>
      </c>
      <c r="K284" s="6"/>
    </row>
    <row r="287" spans="1:6" ht="15.75">
      <c r="A287" s="10" t="s">
        <v>7</v>
      </c>
      <c r="F287" s="14">
        <f>SUM(E291:E304)</f>
        <v>0</v>
      </c>
    </row>
    <row r="288" spans="2:5" ht="15" customHeight="1">
      <c r="B288" s="68" t="s">
        <v>87</v>
      </c>
      <c r="C288" s="68"/>
      <c r="D288" s="68"/>
      <c r="E288" s="68"/>
    </row>
    <row r="290" spans="2:5" ht="15.75">
      <c r="B290" s="15" t="s">
        <v>113</v>
      </c>
      <c r="C290" s="15" t="s">
        <v>114</v>
      </c>
      <c r="D290" s="51" t="s">
        <v>37</v>
      </c>
      <c r="E290" s="15" t="s">
        <v>8</v>
      </c>
    </row>
    <row r="291" spans="1:5" ht="15">
      <c r="A291" s="13">
        <f>IF(D291&gt;0,1,)</f>
        <v>0</v>
      </c>
      <c r="B291" s="49"/>
      <c r="C291" s="49"/>
      <c r="D291" s="49"/>
      <c r="E291" s="31">
        <f>D291</f>
        <v>0</v>
      </c>
    </row>
    <row r="292" spans="1:5" ht="15">
      <c r="A292" s="13">
        <f aca="true" t="shared" si="36" ref="A292:A304">IF(D292&gt;0,A291+1,)</f>
        <v>0</v>
      </c>
      <c r="B292" s="49"/>
      <c r="C292" s="49"/>
      <c r="D292" s="49"/>
      <c r="E292" s="31">
        <f>D292</f>
        <v>0</v>
      </c>
    </row>
    <row r="293" spans="1:5" ht="15">
      <c r="A293" s="13">
        <f t="shared" si="36"/>
        <v>0</v>
      </c>
      <c r="B293" s="49"/>
      <c r="C293" s="49"/>
      <c r="D293" s="49"/>
      <c r="E293" s="31">
        <f aca="true" t="shared" si="37" ref="E293:E304">D293</f>
        <v>0</v>
      </c>
    </row>
    <row r="294" spans="1:5" ht="15">
      <c r="A294" s="13">
        <f t="shared" si="36"/>
        <v>0</v>
      </c>
      <c r="B294" s="49"/>
      <c r="C294" s="49"/>
      <c r="D294" s="49"/>
      <c r="E294" s="31">
        <f t="shared" si="37"/>
        <v>0</v>
      </c>
    </row>
    <row r="295" spans="1:5" ht="15">
      <c r="A295" s="13">
        <f t="shared" si="36"/>
        <v>0</v>
      </c>
      <c r="B295" s="49"/>
      <c r="C295" s="49"/>
      <c r="D295" s="49"/>
      <c r="E295" s="31">
        <f t="shared" si="37"/>
        <v>0</v>
      </c>
    </row>
    <row r="296" spans="1:5" ht="15">
      <c r="A296" s="13">
        <f t="shared" si="36"/>
        <v>0</v>
      </c>
      <c r="B296" s="49"/>
      <c r="C296" s="49"/>
      <c r="D296" s="49"/>
      <c r="E296" s="31">
        <f t="shared" si="37"/>
        <v>0</v>
      </c>
    </row>
    <row r="297" spans="1:5" ht="15">
      <c r="A297" s="13">
        <f t="shared" si="36"/>
        <v>0</v>
      </c>
      <c r="B297" s="49"/>
      <c r="C297" s="49"/>
      <c r="D297" s="49"/>
      <c r="E297" s="31">
        <f t="shared" si="37"/>
        <v>0</v>
      </c>
    </row>
    <row r="298" spans="1:5" ht="15">
      <c r="A298" s="13">
        <f t="shared" si="36"/>
        <v>0</v>
      </c>
      <c r="B298" s="49"/>
      <c r="C298" s="49"/>
      <c r="D298" s="49"/>
      <c r="E298" s="31">
        <f t="shared" si="37"/>
        <v>0</v>
      </c>
    </row>
    <row r="299" spans="1:5" ht="15">
      <c r="A299" s="13">
        <f t="shared" si="36"/>
        <v>0</v>
      </c>
      <c r="B299" s="49"/>
      <c r="C299" s="49"/>
      <c r="D299" s="49"/>
      <c r="E299" s="31">
        <f t="shared" si="37"/>
        <v>0</v>
      </c>
    </row>
    <row r="300" spans="1:5" ht="15">
      <c r="A300" s="13">
        <f t="shared" si="36"/>
        <v>0</v>
      </c>
      <c r="B300" s="49"/>
      <c r="C300" s="49"/>
      <c r="D300" s="49"/>
      <c r="E300" s="31">
        <f t="shared" si="37"/>
        <v>0</v>
      </c>
    </row>
    <row r="301" spans="1:5" ht="15">
      <c r="A301" s="13">
        <f t="shared" si="36"/>
        <v>0</v>
      </c>
      <c r="B301" s="49"/>
      <c r="C301" s="49"/>
      <c r="D301" s="49"/>
      <c r="E301" s="31">
        <f t="shared" si="37"/>
        <v>0</v>
      </c>
    </row>
    <row r="302" spans="1:5" ht="15">
      <c r="A302" s="13">
        <f t="shared" si="36"/>
        <v>0</v>
      </c>
      <c r="B302" s="49"/>
      <c r="C302" s="49"/>
      <c r="D302" s="49"/>
      <c r="E302" s="31">
        <f t="shared" si="37"/>
        <v>0</v>
      </c>
    </row>
    <row r="303" spans="1:5" ht="15">
      <c r="A303" s="13">
        <f t="shared" si="36"/>
        <v>0</v>
      </c>
      <c r="B303" s="49"/>
      <c r="C303" s="49"/>
      <c r="D303" s="49"/>
      <c r="E303" s="31">
        <f t="shared" si="37"/>
        <v>0</v>
      </c>
    </row>
    <row r="304" spans="1:5" ht="15">
      <c r="A304" s="13">
        <f t="shared" si="36"/>
        <v>0</v>
      </c>
      <c r="B304" s="49"/>
      <c r="C304" s="49"/>
      <c r="D304" s="49"/>
      <c r="E304" s="31">
        <f t="shared" si="37"/>
        <v>0</v>
      </c>
    </row>
    <row r="305" ht="15">
      <c r="A305" s="13"/>
    </row>
    <row r="307" spans="1:6" ht="15.75">
      <c r="A307" s="10" t="s">
        <v>88</v>
      </c>
      <c r="B307" s="46"/>
      <c r="C307" s="4"/>
      <c r="D307" s="4"/>
      <c r="E307" s="4"/>
      <c r="F307" s="14">
        <f>IF(SUM(F310:F315)&gt;12,12,SUM(F310:F315))</f>
        <v>0</v>
      </c>
    </row>
    <row r="308" spans="2:5" ht="15">
      <c r="B308" s="82" t="s">
        <v>125</v>
      </c>
      <c r="C308" s="68"/>
      <c r="D308" s="68"/>
      <c r="E308" s="68"/>
    </row>
    <row r="309" spans="2:6" ht="15.75">
      <c r="B309" s="80" t="s">
        <v>115</v>
      </c>
      <c r="C309" s="81"/>
      <c r="D309" s="80" t="s">
        <v>38</v>
      </c>
      <c r="E309" s="81"/>
      <c r="F309" s="15" t="s">
        <v>8</v>
      </c>
    </row>
    <row r="310" spans="1:14" ht="15">
      <c r="A310" s="13">
        <f>IF(D310&gt;0,1,)</f>
        <v>0</v>
      </c>
      <c r="B310" s="78"/>
      <c r="C310" s="79"/>
      <c r="D310" s="78"/>
      <c r="E310" s="79"/>
      <c r="F310" s="31">
        <f aca="true" t="shared" si="38" ref="F310:F315">IF(D310=$N$310,4,IF(D310=$N$311,12,0))</f>
        <v>0</v>
      </c>
      <c r="N310" s="2" t="s">
        <v>14</v>
      </c>
    </row>
    <row r="311" spans="1:14" ht="15">
      <c r="A311" s="13">
        <f>IF(D311&gt;0,A310+1,)</f>
        <v>0</v>
      </c>
      <c r="B311" s="78"/>
      <c r="C311" s="79"/>
      <c r="D311" s="78"/>
      <c r="E311" s="79"/>
      <c r="F311" s="31">
        <f t="shared" si="38"/>
        <v>0</v>
      </c>
      <c r="N311" s="2" t="s">
        <v>16</v>
      </c>
    </row>
    <row r="312" spans="1:6" ht="15">
      <c r="A312" s="13">
        <f>IF(D312&gt;0,A311+1,)</f>
        <v>0</v>
      </c>
      <c r="B312" s="78"/>
      <c r="C312" s="79"/>
      <c r="D312" s="78"/>
      <c r="E312" s="79"/>
      <c r="F312" s="31">
        <f t="shared" si="38"/>
        <v>0</v>
      </c>
    </row>
    <row r="313" spans="1:6" ht="15">
      <c r="A313" s="13">
        <f>IF(D313&gt;0,A312+1,)</f>
        <v>0</v>
      </c>
      <c r="B313" s="78"/>
      <c r="C313" s="79"/>
      <c r="D313" s="78"/>
      <c r="E313" s="79"/>
      <c r="F313" s="31">
        <f t="shared" si="38"/>
        <v>0</v>
      </c>
    </row>
    <row r="314" spans="1:6" ht="15">
      <c r="A314" s="13">
        <f>IF(D314&gt;0,A313+1,)</f>
        <v>0</v>
      </c>
      <c r="B314" s="78"/>
      <c r="C314" s="79"/>
      <c r="D314" s="78"/>
      <c r="E314" s="79"/>
      <c r="F314" s="31">
        <f t="shared" si="38"/>
        <v>0</v>
      </c>
    </row>
    <row r="315" spans="1:6" ht="15">
      <c r="A315" s="13">
        <f>IF(D315&gt;0,A314+1,)</f>
        <v>0</v>
      </c>
      <c r="B315" s="78"/>
      <c r="C315" s="79"/>
      <c r="D315" s="78"/>
      <c r="E315" s="79"/>
      <c r="F315" s="31">
        <f t="shared" si="38"/>
        <v>0</v>
      </c>
    </row>
  </sheetData>
  <sheetProtection insertRows="0" deleteRows="0" selectLockedCells="1"/>
  <mergeCells count="103">
    <mergeCell ref="B312:C312"/>
    <mergeCell ref="B313:C313"/>
    <mergeCell ref="B314:C314"/>
    <mergeCell ref="B315:C315"/>
    <mergeCell ref="B282:C282"/>
    <mergeCell ref="B283:C283"/>
    <mergeCell ref="B284:C284"/>
    <mergeCell ref="B309:C309"/>
    <mergeCell ref="B310:C310"/>
    <mergeCell ref="B311:C311"/>
    <mergeCell ref="B256:C256"/>
    <mergeCell ref="B257:C257"/>
    <mergeCell ref="B258:C258"/>
    <mergeCell ref="B279:C279"/>
    <mergeCell ref="B280:C280"/>
    <mergeCell ref="B281:C281"/>
    <mergeCell ref="B261:E261"/>
    <mergeCell ref="D258:E258"/>
    <mergeCell ref="C246:D246"/>
    <mergeCell ref="C247:D247"/>
    <mergeCell ref="B252:C252"/>
    <mergeCell ref="B253:C253"/>
    <mergeCell ref="B254:C254"/>
    <mergeCell ref="B255:C255"/>
    <mergeCell ref="B250:E250"/>
    <mergeCell ref="C240:D240"/>
    <mergeCell ref="C241:D241"/>
    <mergeCell ref="C242:D242"/>
    <mergeCell ref="C243:D243"/>
    <mergeCell ref="C244:D244"/>
    <mergeCell ref="C245:D245"/>
    <mergeCell ref="C234:D234"/>
    <mergeCell ref="C238:D238"/>
    <mergeCell ref="C239:D239"/>
    <mergeCell ref="C235:D235"/>
    <mergeCell ref="C236:D236"/>
    <mergeCell ref="C237:D237"/>
    <mergeCell ref="D178:F178"/>
    <mergeCell ref="B103:E103"/>
    <mergeCell ref="B104:E104"/>
    <mergeCell ref="D177:F177"/>
    <mergeCell ref="C231:D231"/>
    <mergeCell ref="C232:D232"/>
    <mergeCell ref="D179:F179"/>
    <mergeCell ref="D281:E281"/>
    <mergeCell ref="D187:F187"/>
    <mergeCell ref="D256:E256"/>
    <mergeCell ref="B166:E166"/>
    <mergeCell ref="B102:E102"/>
    <mergeCell ref="D185:F185"/>
    <mergeCell ref="D182:F182"/>
    <mergeCell ref="B134:E134"/>
    <mergeCell ref="C229:D229"/>
    <mergeCell ref="D315:E315"/>
    <mergeCell ref="D252:E252"/>
    <mergeCell ref="D253:E253"/>
    <mergeCell ref="D254:E254"/>
    <mergeCell ref="D255:E255"/>
    <mergeCell ref="D309:E309"/>
    <mergeCell ref="D312:E312"/>
    <mergeCell ref="D313:E313"/>
    <mergeCell ref="B288:E288"/>
    <mergeCell ref="D311:E311"/>
    <mergeCell ref="D189:F189"/>
    <mergeCell ref="B193:E193"/>
    <mergeCell ref="B277:E277"/>
    <mergeCell ref="D284:E284"/>
    <mergeCell ref="D279:E279"/>
    <mergeCell ref="B308:E308"/>
    <mergeCell ref="D257:E257"/>
    <mergeCell ref="C230:D230"/>
    <mergeCell ref="D190:F190"/>
    <mergeCell ref="C233:D233"/>
    <mergeCell ref="D171:F171"/>
    <mergeCell ref="D172:F172"/>
    <mergeCell ref="D314:E314"/>
    <mergeCell ref="D176:F176"/>
    <mergeCell ref="D175:F175"/>
    <mergeCell ref="D183:F183"/>
    <mergeCell ref="D184:F184"/>
    <mergeCell ref="D310:E310"/>
    <mergeCell ref="D282:E282"/>
    <mergeCell ref="D283:E283"/>
    <mergeCell ref="D186:F186"/>
    <mergeCell ref="D188:F188"/>
    <mergeCell ref="D180:F180"/>
    <mergeCell ref="D181:F181"/>
    <mergeCell ref="D280:E280"/>
    <mergeCell ref="C6:F6"/>
    <mergeCell ref="C7:F7"/>
    <mergeCell ref="D169:F169"/>
    <mergeCell ref="D174:F174"/>
    <mergeCell ref="D173:F173"/>
    <mergeCell ref="B4:F4"/>
    <mergeCell ref="D170:F170"/>
    <mergeCell ref="B13:E13"/>
    <mergeCell ref="B98:E98"/>
    <mergeCell ref="B99:E99"/>
    <mergeCell ref="B100:E100"/>
    <mergeCell ref="B165:E165"/>
    <mergeCell ref="B12:E12"/>
    <mergeCell ref="B167:E167"/>
    <mergeCell ref="B101:E101"/>
  </mergeCells>
  <conditionalFormatting sqref="A8 A291:A305 A137:A161 A107:A130 A170:A190 A196:A224 A230:A247 A253:A258 A264:A273 A280:A284 A310:A315">
    <cfRule type="cellIs" priority="73" dxfId="4" operator="greaterThan" stopIfTrue="1">
      <formula>0</formula>
    </cfRule>
    <cfRule type="cellIs" priority="74" dxfId="0" operator="greaterThan" stopIfTrue="1">
      <formula>0</formula>
    </cfRule>
    <cfRule type="cellIs" priority="75" dxfId="58" operator="greaterThan" stopIfTrue="1">
      <formula>0</formula>
    </cfRule>
    <cfRule type="cellIs" priority="76" dxfId="4" operator="greaterThan" stopIfTrue="1">
      <formula>0</formula>
    </cfRule>
  </conditionalFormatting>
  <conditionalFormatting sqref="F107:F130">
    <cfRule type="cellIs" priority="25" dxfId="59" operator="greaterThan" stopIfTrue="1">
      <formula>0</formula>
    </cfRule>
    <cfRule type="cellIs" priority="26" dxfId="0" operator="greaterThan" stopIfTrue="1">
      <formula>0</formula>
    </cfRule>
  </conditionalFormatting>
  <conditionalFormatting sqref="E137:E161 G170:H190 G196:H224 F230:F247 F253:F258 E264:E273 F280:F284 E291:E304 F310:F315">
    <cfRule type="cellIs" priority="24" dxfId="4" operator="greaterThan" stopIfTrue="1">
      <formula>0</formula>
    </cfRule>
  </conditionalFormatting>
  <conditionalFormatting sqref="A107:A130 A137:A161">
    <cfRule type="cellIs" priority="12" dxfId="4" operator="greaterThan" stopIfTrue="1">
      <formula>0</formula>
    </cfRule>
    <cfRule type="cellIs" priority="13" dxfId="0" operator="greaterThan" stopIfTrue="1">
      <formula>0</formula>
    </cfRule>
    <cfRule type="cellIs" priority="14" dxfId="58" operator="greaterThan" stopIfTrue="1">
      <formula>0</formula>
    </cfRule>
    <cfRule type="cellIs" priority="15" dxfId="4" operator="greaterThan" stopIfTrue="1">
      <formula>0</formula>
    </cfRule>
  </conditionalFormatting>
  <conditionalFormatting sqref="F107:F130">
    <cfRule type="cellIs" priority="8" dxfId="59" operator="greaterThan" stopIfTrue="1">
      <formula>0</formula>
    </cfRule>
    <cfRule type="cellIs" priority="9" dxfId="0" operator="greaterThan" stopIfTrue="1">
      <formula>0</formula>
    </cfRule>
  </conditionalFormatting>
  <conditionalFormatting sqref="E137:E161">
    <cfRule type="cellIs" priority="7" dxfId="4" operator="greaterThan" stopIfTrue="1">
      <formula>0</formula>
    </cfRule>
  </conditionalFormatting>
  <conditionalFormatting sqref="A16:A94">
    <cfRule type="cellIs" priority="3" dxfId="4" operator="greaterThan" stopIfTrue="1">
      <formula>0</formula>
    </cfRule>
    <cfRule type="cellIs" priority="4" dxfId="0" operator="greaterThan" stopIfTrue="1">
      <formula>0</formula>
    </cfRule>
    <cfRule type="cellIs" priority="5" dxfId="58" operator="greaterThan" stopIfTrue="1">
      <formula>0</formula>
    </cfRule>
    <cfRule type="cellIs" priority="6" dxfId="4" operator="greaterThan" stopIfTrue="1">
      <formula>0</formula>
    </cfRule>
  </conditionalFormatting>
  <conditionalFormatting sqref="E73:E94 F16:F72">
    <cfRule type="cellIs" priority="1" dxfId="4" operator="greaterThan" stopIfTrue="1">
      <formula>0</formula>
    </cfRule>
    <cfRule type="cellIs" priority="2" dxfId="4" operator="greaterThan" stopIfTrue="1">
      <formula>0</formula>
    </cfRule>
  </conditionalFormatting>
  <dataValidations count="14">
    <dataValidation type="list" allowBlank="1" showInputMessage="1" showErrorMessage="1" sqref="D310:D315">
      <formula1>$N$310:$N$311</formula1>
    </dataValidation>
    <dataValidation type="list" allowBlank="1" showInputMessage="1" showErrorMessage="1" sqref="E107:E130 C137:C161">
      <formula1>$P$107:$P$109</formula1>
    </dataValidation>
    <dataValidation type="list" allowBlank="1" showInputMessage="1" showErrorMessage="1" sqref="C196:C224 C230:C247">
      <formula1>$P$196:$P$197</formula1>
    </dataValidation>
    <dataValidation type="list" allowBlank="1" showInputMessage="1" showErrorMessage="1" sqref="D196:D224">
      <formula1>$N$196:$N$198</formula1>
    </dataValidation>
    <dataValidation type="list" allowBlank="1" showInputMessage="1" showErrorMessage="1" sqref="E196:E224">
      <formula1>$O$196:$O$197</formula1>
    </dataValidation>
    <dataValidation type="list" allowBlank="1" showInputMessage="1" showErrorMessage="1" sqref="D253:D258">
      <formula1>$L$253:$L$254</formula1>
    </dataValidation>
    <dataValidation type="list" allowBlank="1" showInputMessage="1" showErrorMessage="1" sqref="C264:C273">
      <formula1>$M$264:$M$265</formula1>
    </dataValidation>
    <dataValidation type="list" allowBlank="1" showInputMessage="1" showErrorMessage="1" sqref="D264:D273">
      <formula1>$N$264:$N$266</formula1>
    </dataValidation>
    <dataValidation type="whole" allowBlank="1" showInputMessage="1" showErrorMessage="1" prompt="Máximo de 24 meses" sqref="D291:D304">
      <formula1>0</formula1>
      <formula2>24</formula2>
    </dataValidation>
    <dataValidation type="list" allowBlank="1" showInputMessage="1" showErrorMessage="1" sqref="D170:D190">
      <formula1>$P$170:$P$171</formula1>
    </dataValidation>
    <dataValidation type="list" allowBlank="1" showInputMessage="1" showErrorMessage="1" sqref="C170:C190">
      <formula1>$O$170:$O$171</formula1>
    </dataValidation>
    <dataValidation type="list" allowBlank="1" showInputMessage="1" showErrorMessage="1" sqref="D73:D94">
      <formula1>$Q$16:$Q$19</formula1>
    </dataValidation>
    <dataValidation type="list" allowBlank="1" showInputMessage="1" showErrorMessage="1" sqref="C107:C130">
      <formula1>$O$107:$O$109</formula1>
    </dataValidation>
    <dataValidation type="list" allowBlank="1" showInputMessage="1" showErrorMessage="1" sqref="C73:C94 D16:D72">
      <formula1>$P$16:$P$20</formula1>
    </dataValidation>
  </dataValidations>
  <printOptions/>
  <pageMargins left="0.39" right="0.31" top="0.5118110236220472" bottom="0.7480314960629921" header="0.31496062992125984" footer="0.31496062992125984"/>
  <pageSetup fitToHeight="0" fitToWidth="1" horizontalDpi="600" verticalDpi="600" orientation="portrait" paperSize="9" scale="72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8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.00390625" style="1" customWidth="1"/>
    <col min="2" max="2" width="27.28125" style="1" customWidth="1"/>
    <col min="3" max="3" width="15.7109375" style="1" bestFit="1" customWidth="1"/>
    <col min="4" max="4" width="17.00390625" style="1" customWidth="1"/>
    <col min="5" max="5" width="14.140625" style="1" customWidth="1"/>
    <col min="6" max="6" width="13.421875" style="1" customWidth="1"/>
    <col min="7" max="7" width="13.57421875" style="1" customWidth="1"/>
    <col min="8" max="17" width="13.57421875" style="1" hidden="1" customWidth="1"/>
    <col min="18" max="20" width="13.57421875" style="1" customWidth="1"/>
    <col min="21" max="21" width="12.7109375" style="1" customWidth="1"/>
    <col min="22" max="16384" width="11.421875" style="1" customWidth="1"/>
  </cols>
  <sheetData>
    <row r="1" ht="33" customHeight="1"/>
    <row r="2" ht="39.75" customHeight="1"/>
    <row r="3" ht="18.75" customHeight="1"/>
    <row r="4" spans="2:8" ht="15.75" customHeight="1">
      <c r="B4" s="64"/>
      <c r="C4" s="64"/>
      <c r="D4" s="64"/>
      <c r="E4" s="64"/>
      <c r="F4" s="64"/>
      <c r="G4" s="64"/>
      <c r="H4" s="50"/>
    </row>
    <row r="5" spans="2:8" ht="15.75" customHeight="1">
      <c r="B5" s="50"/>
      <c r="C5" s="50"/>
      <c r="D5" s="50"/>
      <c r="E5" s="50"/>
      <c r="F5" s="50"/>
      <c r="G5" s="50"/>
      <c r="H5" s="50"/>
    </row>
    <row r="6" spans="2:8" ht="15.75" customHeight="1">
      <c r="B6" s="52" t="s">
        <v>98</v>
      </c>
      <c r="C6" s="72"/>
      <c r="D6" s="73"/>
      <c r="E6" s="73"/>
      <c r="F6" s="73"/>
      <c r="G6" s="74"/>
      <c r="H6" s="46"/>
    </row>
    <row r="7" spans="2:8" ht="15.75" customHeight="1">
      <c r="B7" s="52" t="s">
        <v>99</v>
      </c>
      <c r="C7" s="72"/>
      <c r="D7" s="73"/>
      <c r="E7" s="73"/>
      <c r="F7" s="73"/>
      <c r="G7" s="74"/>
      <c r="H7" s="46"/>
    </row>
    <row r="8" spans="1:4" ht="13.5" customHeight="1">
      <c r="A8" s="12"/>
      <c r="B8" s="4"/>
      <c r="C8" s="4"/>
      <c r="D8" s="4"/>
    </row>
    <row r="9" spans="1:8" ht="18.75" customHeight="1">
      <c r="A9" s="9" t="s">
        <v>78</v>
      </c>
      <c r="B9" s="10"/>
      <c r="C9" s="10"/>
      <c r="G9" s="11">
        <f>G11+G107+G118+G131+G170+G198+G215+G226+G244+G255+G271</f>
        <v>0</v>
      </c>
      <c r="H9" s="59"/>
    </row>
    <row r="10" spans="7:8" ht="15">
      <c r="G10" s="44"/>
      <c r="H10" s="44"/>
    </row>
    <row r="11" spans="1:8" ht="15.75">
      <c r="A11" s="10" t="s">
        <v>39</v>
      </c>
      <c r="G11" s="14">
        <f>SUM(G14:G58)</f>
        <v>0</v>
      </c>
      <c r="H11" s="16"/>
    </row>
    <row r="13" spans="2:13" ht="15.75">
      <c r="B13" s="15" t="s">
        <v>110</v>
      </c>
      <c r="C13" s="80" t="s">
        <v>45</v>
      </c>
      <c r="D13" s="81"/>
      <c r="E13" s="15" t="s">
        <v>82</v>
      </c>
      <c r="F13" s="15" t="s">
        <v>81</v>
      </c>
      <c r="G13" s="15" t="s">
        <v>8</v>
      </c>
      <c r="H13" s="55"/>
      <c r="I13" s="17"/>
      <c r="J13" s="17" t="s">
        <v>46</v>
      </c>
      <c r="K13" s="17"/>
      <c r="L13" s="17"/>
      <c r="M13" s="17"/>
    </row>
    <row r="14" spans="1:13" ht="15">
      <c r="A14" s="13">
        <f>IF(C14&gt;0,1,)</f>
        <v>0</v>
      </c>
      <c r="B14" s="24"/>
      <c r="C14" s="65"/>
      <c r="D14" s="67"/>
      <c r="E14" s="23"/>
      <c r="F14" s="24"/>
      <c r="G14" s="29">
        <f aca="true" t="shared" si="0" ref="G14:G57">I14*J14</f>
        <v>0</v>
      </c>
      <c r="H14" s="56"/>
      <c r="I14" s="17">
        <f aca="true" t="shared" si="1" ref="I14:I58">IF(C14=$L$14,D60,IF(C14=$L$15,E60,IF(C14=$L$16,F60,IF(C14=$L$17,F60,0))))</f>
        <v>4</v>
      </c>
      <c r="J14" s="17">
        <f aca="true" t="shared" si="2" ref="J14:J58">IF(F14&gt;0,IF(F14&lt;3,1,IF(F14&lt;5,0.6,0.3)),0)</f>
        <v>0</v>
      </c>
      <c r="K14" s="17"/>
      <c r="L14" s="17" t="s">
        <v>26</v>
      </c>
      <c r="M14" s="17"/>
    </row>
    <row r="15" spans="1:13" ht="15">
      <c r="A15" s="13">
        <f aca="true" t="shared" si="3" ref="A15:A58">IF(C15&gt;0,A14+1,)</f>
        <v>0</v>
      </c>
      <c r="B15" s="24"/>
      <c r="C15" s="65"/>
      <c r="D15" s="67"/>
      <c r="E15" s="23"/>
      <c r="F15" s="24"/>
      <c r="G15" s="29">
        <f t="shared" si="0"/>
        <v>0</v>
      </c>
      <c r="H15" s="56"/>
      <c r="I15" s="17">
        <f t="shared" si="1"/>
        <v>4</v>
      </c>
      <c r="J15" s="17">
        <f t="shared" si="2"/>
        <v>0</v>
      </c>
      <c r="K15" s="17"/>
      <c r="L15" s="17" t="s">
        <v>91</v>
      </c>
      <c r="M15" s="17"/>
    </row>
    <row r="16" spans="1:13" ht="15">
      <c r="A16" s="13">
        <f t="shared" si="3"/>
        <v>0</v>
      </c>
      <c r="B16" s="24"/>
      <c r="C16" s="65"/>
      <c r="D16" s="67"/>
      <c r="E16" s="23"/>
      <c r="F16" s="24"/>
      <c r="G16" s="29">
        <f t="shared" si="0"/>
        <v>0</v>
      </c>
      <c r="H16" s="56"/>
      <c r="I16" s="17">
        <f t="shared" si="1"/>
        <v>4</v>
      </c>
      <c r="J16" s="17">
        <f t="shared" si="2"/>
        <v>0</v>
      </c>
      <c r="K16" s="17"/>
      <c r="L16" s="17" t="s">
        <v>90</v>
      </c>
      <c r="M16" s="17"/>
    </row>
    <row r="17" spans="1:13" ht="15">
      <c r="A17" s="13">
        <f t="shared" si="3"/>
        <v>0</v>
      </c>
      <c r="B17" s="24"/>
      <c r="C17" s="65"/>
      <c r="D17" s="67"/>
      <c r="E17" s="23"/>
      <c r="F17" s="24"/>
      <c r="G17" s="29">
        <f t="shared" si="0"/>
        <v>0</v>
      </c>
      <c r="H17" s="56"/>
      <c r="I17" s="17">
        <f t="shared" si="1"/>
        <v>4</v>
      </c>
      <c r="J17" s="17">
        <f t="shared" si="2"/>
        <v>0</v>
      </c>
      <c r="K17" s="17"/>
      <c r="L17" s="17"/>
      <c r="M17" s="17"/>
    </row>
    <row r="18" spans="1:13" ht="15">
      <c r="A18" s="13">
        <f t="shared" si="3"/>
        <v>0</v>
      </c>
      <c r="B18" s="24"/>
      <c r="C18" s="65"/>
      <c r="D18" s="67"/>
      <c r="E18" s="23"/>
      <c r="F18" s="24"/>
      <c r="G18" s="29">
        <f t="shared" si="0"/>
        <v>0</v>
      </c>
      <c r="H18" s="56"/>
      <c r="I18" s="17">
        <f t="shared" si="1"/>
        <v>4</v>
      </c>
      <c r="J18" s="17">
        <f t="shared" si="2"/>
        <v>0</v>
      </c>
      <c r="K18" s="17"/>
      <c r="L18" s="17"/>
      <c r="M18" s="17"/>
    </row>
    <row r="19" spans="1:13" ht="15">
      <c r="A19" s="13">
        <f t="shared" si="3"/>
        <v>0</v>
      </c>
      <c r="B19" s="24"/>
      <c r="C19" s="65"/>
      <c r="D19" s="67"/>
      <c r="E19" s="23"/>
      <c r="F19" s="24"/>
      <c r="G19" s="29">
        <f t="shared" si="0"/>
        <v>0</v>
      </c>
      <c r="H19" s="56"/>
      <c r="I19" s="17">
        <f t="shared" si="1"/>
        <v>4</v>
      </c>
      <c r="J19" s="17">
        <f t="shared" si="2"/>
        <v>0</v>
      </c>
      <c r="K19" s="17"/>
      <c r="L19" s="17"/>
      <c r="M19" s="17"/>
    </row>
    <row r="20" spans="1:13" ht="15">
      <c r="A20" s="13">
        <f t="shared" si="3"/>
        <v>0</v>
      </c>
      <c r="B20" s="24"/>
      <c r="C20" s="65"/>
      <c r="D20" s="67"/>
      <c r="E20" s="23"/>
      <c r="F20" s="24"/>
      <c r="G20" s="29">
        <f t="shared" si="0"/>
        <v>0</v>
      </c>
      <c r="H20" s="56"/>
      <c r="I20" s="17">
        <f t="shared" si="1"/>
        <v>4</v>
      </c>
      <c r="J20" s="17">
        <f t="shared" si="2"/>
        <v>0</v>
      </c>
      <c r="K20" s="17"/>
      <c r="L20" s="17"/>
      <c r="M20" s="17"/>
    </row>
    <row r="21" spans="1:13" ht="15">
      <c r="A21" s="13">
        <f t="shared" si="3"/>
        <v>0</v>
      </c>
      <c r="B21" s="24"/>
      <c r="C21" s="65"/>
      <c r="D21" s="67"/>
      <c r="E21" s="23"/>
      <c r="F21" s="24"/>
      <c r="G21" s="29">
        <f t="shared" si="0"/>
        <v>0</v>
      </c>
      <c r="H21" s="56"/>
      <c r="I21" s="17">
        <f t="shared" si="1"/>
        <v>4</v>
      </c>
      <c r="J21" s="17">
        <f t="shared" si="2"/>
        <v>0</v>
      </c>
      <c r="K21" s="17"/>
      <c r="L21" s="17"/>
      <c r="M21" s="17"/>
    </row>
    <row r="22" spans="1:13" ht="15">
      <c r="A22" s="13">
        <f t="shared" si="3"/>
        <v>0</v>
      </c>
      <c r="B22" s="24"/>
      <c r="C22" s="65"/>
      <c r="D22" s="67"/>
      <c r="E22" s="23"/>
      <c r="F22" s="24"/>
      <c r="G22" s="29">
        <f t="shared" si="0"/>
        <v>0</v>
      </c>
      <c r="H22" s="56"/>
      <c r="I22" s="17">
        <f t="shared" si="1"/>
        <v>4</v>
      </c>
      <c r="J22" s="17">
        <f t="shared" si="2"/>
        <v>0</v>
      </c>
      <c r="K22" s="17"/>
      <c r="L22" s="17"/>
      <c r="M22" s="17"/>
    </row>
    <row r="23" spans="1:13" ht="15">
      <c r="A23" s="13">
        <f t="shared" si="3"/>
        <v>0</v>
      </c>
      <c r="B23" s="24"/>
      <c r="C23" s="65"/>
      <c r="D23" s="67"/>
      <c r="E23" s="23"/>
      <c r="F23" s="24"/>
      <c r="G23" s="29">
        <f t="shared" si="0"/>
        <v>0</v>
      </c>
      <c r="H23" s="56"/>
      <c r="I23" s="17">
        <f t="shared" si="1"/>
        <v>4</v>
      </c>
      <c r="J23" s="17">
        <f t="shared" si="2"/>
        <v>0</v>
      </c>
      <c r="K23" s="17"/>
      <c r="L23" s="17"/>
      <c r="M23" s="17"/>
    </row>
    <row r="24" spans="1:13" ht="15">
      <c r="A24" s="13">
        <f t="shared" si="3"/>
        <v>0</v>
      </c>
      <c r="B24" s="24"/>
      <c r="C24" s="65"/>
      <c r="D24" s="67"/>
      <c r="E24" s="23"/>
      <c r="F24" s="24"/>
      <c r="G24" s="29">
        <f t="shared" si="0"/>
        <v>0</v>
      </c>
      <c r="H24" s="56"/>
      <c r="I24" s="17">
        <f t="shared" si="1"/>
        <v>4</v>
      </c>
      <c r="J24" s="17">
        <f t="shared" si="2"/>
        <v>0</v>
      </c>
      <c r="K24" s="17"/>
      <c r="L24" s="17"/>
      <c r="M24" s="17"/>
    </row>
    <row r="25" spans="1:13" ht="15">
      <c r="A25" s="13">
        <f t="shared" si="3"/>
        <v>0</v>
      </c>
      <c r="B25" s="24"/>
      <c r="C25" s="65"/>
      <c r="D25" s="67"/>
      <c r="E25" s="23"/>
      <c r="F25" s="24"/>
      <c r="G25" s="29">
        <f t="shared" si="0"/>
        <v>0</v>
      </c>
      <c r="H25" s="56"/>
      <c r="I25" s="17">
        <f t="shared" si="1"/>
        <v>4</v>
      </c>
      <c r="J25" s="17">
        <f t="shared" si="2"/>
        <v>0</v>
      </c>
      <c r="K25" s="17"/>
      <c r="L25" s="17"/>
      <c r="M25" s="17"/>
    </row>
    <row r="26" spans="1:13" ht="15">
      <c r="A26" s="13">
        <f t="shared" si="3"/>
        <v>0</v>
      </c>
      <c r="B26" s="24"/>
      <c r="C26" s="65"/>
      <c r="D26" s="67"/>
      <c r="E26" s="23"/>
      <c r="F26" s="24"/>
      <c r="G26" s="29">
        <f t="shared" si="0"/>
        <v>0</v>
      </c>
      <c r="H26" s="56"/>
      <c r="I26" s="17">
        <f t="shared" si="1"/>
        <v>4</v>
      </c>
      <c r="J26" s="17">
        <f t="shared" si="2"/>
        <v>0</v>
      </c>
      <c r="K26" s="17"/>
      <c r="L26" s="17"/>
      <c r="M26" s="17"/>
    </row>
    <row r="27" spans="1:13" ht="15">
      <c r="A27" s="13">
        <f t="shared" si="3"/>
        <v>0</v>
      </c>
      <c r="B27" s="24"/>
      <c r="C27" s="65"/>
      <c r="D27" s="67"/>
      <c r="E27" s="23"/>
      <c r="F27" s="24"/>
      <c r="G27" s="29">
        <f t="shared" si="0"/>
        <v>0</v>
      </c>
      <c r="H27" s="56"/>
      <c r="I27" s="17">
        <f t="shared" si="1"/>
        <v>4</v>
      </c>
      <c r="J27" s="17">
        <f t="shared" si="2"/>
        <v>0</v>
      </c>
      <c r="K27" s="17"/>
      <c r="L27" s="17"/>
      <c r="M27" s="17"/>
    </row>
    <row r="28" spans="1:13" ht="15">
      <c r="A28" s="13">
        <f t="shared" si="3"/>
        <v>0</v>
      </c>
      <c r="B28" s="24"/>
      <c r="C28" s="65"/>
      <c r="D28" s="67"/>
      <c r="E28" s="23"/>
      <c r="F28" s="24"/>
      <c r="G28" s="29">
        <f t="shared" si="0"/>
        <v>0</v>
      </c>
      <c r="H28" s="56"/>
      <c r="I28" s="17">
        <f t="shared" si="1"/>
        <v>4</v>
      </c>
      <c r="J28" s="17">
        <f t="shared" si="2"/>
        <v>0</v>
      </c>
      <c r="K28" s="17"/>
      <c r="L28" s="17"/>
      <c r="M28" s="17"/>
    </row>
    <row r="29" spans="1:13" ht="15">
      <c r="A29" s="13">
        <f t="shared" si="3"/>
        <v>0</v>
      </c>
      <c r="B29" s="24"/>
      <c r="C29" s="65"/>
      <c r="D29" s="67"/>
      <c r="E29" s="23"/>
      <c r="F29" s="24"/>
      <c r="G29" s="29">
        <f t="shared" si="0"/>
        <v>0</v>
      </c>
      <c r="H29" s="56"/>
      <c r="I29" s="17">
        <f t="shared" si="1"/>
        <v>4</v>
      </c>
      <c r="J29" s="17">
        <f t="shared" si="2"/>
        <v>0</v>
      </c>
      <c r="K29" s="17"/>
      <c r="L29" s="17"/>
      <c r="M29" s="17"/>
    </row>
    <row r="30" spans="1:13" ht="15">
      <c r="A30" s="13">
        <f t="shared" si="3"/>
        <v>0</v>
      </c>
      <c r="B30" s="24"/>
      <c r="C30" s="65"/>
      <c r="D30" s="67"/>
      <c r="E30" s="23"/>
      <c r="F30" s="24"/>
      <c r="G30" s="29">
        <f t="shared" si="0"/>
        <v>0</v>
      </c>
      <c r="H30" s="56"/>
      <c r="I30" s="17">
        <f t="shared" si="1"/>
        <v>4</v>
      </c>
      <c r="J30" s="17">
        <f t="shared" si="2"/>
        <v>0</v>
      </c>
      <c r="K30" s="17"/>
      <c r="L30" s="17"/>
      <c r="M30" s="17"/>
    </row>
    <row r="31" spans="1:13" ht="15">
      <c r="A31" s="13">
        <f t="shared" si="3"/>
        <v>0</v>
      </c>
      <c r="B31" s="24"/>
      <c r="C31" s="65"/>
      <c r="D31" s="67"/>
      <c r="E31" s="23"/>
      <c r="F31" s="24"/>
      <c r="G31" s="29">
        <f t="shared" si="0"/>
        <v>0</v>
      </c>
      <c r="H31" s="56"/>
      <c r="I31" s="17">
        <f t="shared" si="1"/>
        <v>4</v>
      </c>
      <c r="J31" s="17">
        <f t="shared" si="2"/>
        <v>0</v>
      </c>
      <c r="K31" s="17"/>
      <c r="L31" s="17"/>
      <c r="M31" s="17"/>
    </row>
    <row r="32" spans="1:13" ht="15">
      <c r="A32" s="13">
        <f t="shared" si="3"/>
        <v>0</v>
      </c>
      <c r="B32" s="24"/>
      <c r="C32" s="65"/>
      <c r="D32" s="67"/>
      <c r="E32" s="23"/>
      <c r="F32" s="24"/>
      <c r="G32" s="29">
        <f t="shared" si="0"/>
        <v>0</v>
      </c>
      <c r="H32" s="56"/>
      <c r="I32" s="17">
        <f t="shared" si="1"/>
        <v>4</v>
      </c>
      <c r="J32" s="17">
        <f t="shared" si="2"/>
        <v>0</v>
      </c>
      <c r="K32" s="17"/>
      <c r="L32" s="17"/>
      <c r="M32" s="17"/>
    </row>
    <row r="33" spans="1:13" ht="15">
      <c r="A33" s="13">
        <f t="shared" si="3"/>
        <v>0</v>
      </c>
      <c r="B33" s="24"/>
      <c r="C33" s="65"/>
      <c r="D33" s="67"/>
      <c r="E33" s="23"/>
      <c r="F33" s="24"/>
      <c r="G33" s="29">
        <f t="shared" si="0"/>
        <v>0</v>
      </c>
      <c r="H33" s="56"/>
      <c r="I33" s="17">
        <f t="shared" si="1"/>
        <v>4</v>
      </c>
      <c r="J33" s="17">
        <f t="shared" si="2"/>
        <v>0</v>
      </c>
      <c r="K33" s="17"/>
      <c r="L33" s="17"/>
      <c r="M33" s="17"/>
    </row>
    <row r="34" spans="1:13" ht="15">
      <c r="A34" s="13">
        <f t="shared" si="3"/>
        <v>0</v>
      </c>
      <c r="B34" s="24"/>
      <c r="C34" s="65"/>
      <c r="D34" s="67"/>
      <c r="E34" s="23"/>
      <c r="F34" s="24"/>
      <c r="G34" s="29">
        <f t="shared" si="0"/>
        <v>0</v>
      </c>
      <c r="H34" s="56"/>
      <c r="I34" s="17">
        <f t="shared" si="1"/>
        <v>4</v>
      </c>
      <c r="J34" s="17">
        <f t="shared" si="2"/>
        <v>0</v>
      </c>
      <c r="K34" s="17"/>
      <c r="L34" s="17"/>
      <c r="M34" s="17"/>
    </row>
    <row r="35" spans="1:13" ht="15">
      <c r="A35" s="13">
        <f t="shared" si="3"/>
        <v>0</v>
      </c>
      <c r="B35" s="24"/>
      <c r="C35" s="65"/>
      <c r="D35" s="67"/>
      <c r="E35" s="23"/>
      <c r="F35" s="24"/>
      <c r="G35" s="29">
        <f t="shared" si="0"/>
        <v>0</v>
      </c>
      <c r="H35" s="56"/>
      <c r="I35" s="17">
        <f t="shared" si="1"/>
        <v>4</v>
      </c>
      <c r="J35" s="17">
        <f t="shared" si="2"/>
        <v>0</v>
      </c>
      <c r="K35" s="17"/>
      <c r="L35" s="17"/>
      <c r="M35" s="17"/>
    </row>
    <row r="36" spans="1:13" ht="15">
      <c r="A36" s="13">
        <f t="shared" si="3"/>
        <v>0</v>
      </c>
      <c r="B36" s="24"/>
      <c r="C36" s="65"/>
      <c r="D36" s="67"/>
      <c r="E36" s="23"/>
      <c r="F36" s="24"/>
      <c r="G36" s="29">
        <f t="shared" si="0"/>
        <v>0</v>
      </c>
      <c r="H36" s="56"/>
      <c r="I36" s="17">
        <f t="shared" si="1"/>
        <v>4</v>
      </c>
      <c r="J36" s="17">
        <f t="shared" si="2"/>
        <v>0</v>
      </c>
      <c r="K36" s="17"/>
      <c r="L36" s="17"/>
      <c r="M36" s="17"/>
    </row>
    <row r="37" spans="1:13" ht="15">
      <c r="A37" s="13">
        <f t="shared" si="3"/>
        <v>0</v>
      </c>
      <c r="B37" s="24"/>
      <c r="C37" s="65"/>
      <c r="D37" s="67"/>
      <c r="E37" s="23"/>
      <c r="F37" s="24"/>
      <c r="G37" s="29">
        <f t="shared" si="0"/>
        <v>0</v>
      </c>
      <c r="H37" s="56"/>
      <c r="I37" s="17">
        <f t="shared" si="1"/>
        <v>4</v>
      </c>
      <c r="J37" s="17">
        <f t="shared" si="2"/>
        <v>0</v>
      </c>
      <c r="K37" s="17"/>
      <c r="L37" s="17"/>
      <c r="M37" s="17"/>
    </row>
    <row r="38" spans="1:13" ht="15">
      <c r="A38" s="13">
        <f t="shared" si="3"/>
        <v>0</v>
      </c>
      <c r="B38" s="24"/>
      <c r="C38" s="65"/>
      <c r="D38" s="67"/>
      <c r="E38" s="23"/>
      <c r="F38" s="24"/>
      <c r="G38" s="29">
        <f t="shared" si="0"/>
        <v>0</v>
      </c>
      <c r="H38" s="56"/>
      <c r="I38" s="17">
        <f t="shared" si="1"/>
        <v>4</v>
      </c>
      <c r="J38" s="17">
        <f t="shared" si="2"/>
        <v>0</v>
      </c>
      <c r="K38" s="17"/>
      <c r="L38" s="17"/>
      <c r="M38" s="17"/>
    </row>
    <row r="39" spans="1:13" ht="15">
      <c r="A39" s="13">
        <f t="shared" si="3"/>
        <v>0</v>
      </c>
      <c r="B39" s="24"/>
      <c r="C39" s="65"/>
      <c r="D39" s="67"/>
      <c r="E39" s="23"/>
      <c r="F39" s="24"/>
      <c r="G39" s="29">
        <f t="shared" si="0"/>
        <v>0</v>
      </c>
      <c r="H39" s="56"/>
      <c r="I39" s="17">
        <f t="shared" si="1"/>
        <v>4</v>
      </c>
      <c r="J39" s="17">
        <f t="shared" si="2"/>
        <v>0</v>
      </c>
      <c r="K39" s="17"/>
      <c r="L39" s="17"/>
      <c r="M39" s="17"/>
    </row>
    <row r="40" spans="1:13" ht="15" hidden="1">
      <c r="A40" s="13">
        <f t="shared" si="3"/>
        <v>0</v>
      </c>
      <c r="B40" s="24"/>
      <c r="C40" s="65"/>
      <c r="D40" s="67"/>
      <c r="E40" s="23"/>
      <c r="F40" s="24"/>
      <c r="G40" s="29">
        <f t="shared" si="0"/>
        <v>0</v>
      </c>
      <c r="H40" s="56"/>
      <c r="I40" s="17">
        <f t="shared" si="1"/>
        <v>4</v>
      </c>
      <c r="J40" s="17">
        <f t="shared" si="2"/>
        <v>0</v>
      </c>
      <c r="K40" s="17"/>
      <c r="L40" s="17"/>
      <c r="M40" s="17"/>
    </row>
    <row r="41" spans="1:13" ht="15" hidden="1">
      <c r="A41" s="13">
        <f t="shared" si="3"/>
        <v>0</v>
      </c>
      <c r="B41" s="24"/>
      <c r="C41" s="65"/>
      <c r="D41" s="67"/>
      <c r="E41" s="23"/>
      <c r="F41" s="24"/>
      <c r="G41" s="29">
        <f t="shared" si="0"/>
        <v>0</v>
      </c>
      <c r="H41" s="56"/>
      <c r="I41" s="17">
        <f t="shared" si="1"/>
        <v>4</v>
      </c>
      <c r="J41" s="17">
        <f t="shared" si="2"/>
        <v>0</v>
      </c>
      <c r="K41" s="17"/>
      <c r="L41" s="17"/>
      <c r="M41" s="17"/>
    </row>
    <row r="42" spans="1:13" ht="15" hidden="1">
      <c r="A42" s="13">
        <f t="shared" si="3"/>
        <v>0</v>
      </c>
      <c r="B42" s="24"/>
      <c r="C42" s="65"/>
      <c r="D42" s="67"/>
      <c r="E42" s="23"/>
      <c r="F42" s="24"/>
      <c r="G42" s="29">
        <f t="shared" si="0"/>
        <v>0</v>
      </c>
      <c r="H42" s="56"/>
      <c r="I42" s="17">
        <f t="shared" si="1"/>
        <v>4</v>
      </c>
      <c r="J42" s="17">
        <f t="shared" si="2"/>
        <v>0</v>
      </c>
      <c r="K42" s="17"/>
      <c r="L42" s="17"/>
      <c r="M42" s="17"/>
    </row>
    <row r="43" spans="1:13" ht="15" hidden="1">
      <c r="A43" s="13">
        <f t="shared" si="3"/>
        <v>0</v>
      </c>
      <c r="B43" s="24"/>
      <c r="C43" s="65"/>
      <c r="D43" s="67"/>
      <c r="E43" s="23"/>
      <c r="F43" s="24"/>
      <c r="G43" s="29">
        <f t="shared" si="0"/>
        <v>0</v>
      </c>
      <c r="H43" s="56"/>
      <c r="I43" s="17">
        <f t="shared" si="1"/>
        <v>4</v>
      </c>
      <c r="J43" s="17">
        <f t="shared" si="2"/>
        <v>0</v>
      </c>
      <c r="K43" s="17"/>
      <c r="L43" s="17"/>
      <c r="M43" s="17"/>
    </row>
    <row r="44" spans="1:13" ht="15" hidden="1">
      <c r="A44" s="13">
        <f t="shared" si="3"/>
        <v>0</v>
      </c>
      <c r="B44" s="24"/>
      <c r="C44" s="65"/>
      <c r="D44" s="67"/>
      <c r="E44" s="23"/>
      <c r="F44" s="24"/>
      <c r="G44" s="29">
        <f t="shared" si="0"/>
        <v>0</v>
      </c>
      <c r="H44" s="56"/>
      <c r="I44" s="17">
        <f t="shared" si="1"/>
        <v>4</v>
      </c>
      <c r="J44" s="17">
        <f t="shared" si="2"/>
        <v>0</v>
      </c>
      <c r="K44" s="17"/>
      <c r="L44" s="17"/>
      <c r="M44" s="17"/>
    </row>
    <row r="45" spans="1:13" ht="15" hidden="1">
      <c r="A45" s="13">
        <f t="shared" si="3"/>
        <v>0</v>
      </c>
      <c r="B45" s="24"/>
      <c r="C45" s="65"/>
      <c r="D45" s="67"/>
      <c r="E45" s="23"/>
      <c r="F45" s="24"/>
      <c r="G45" s="29">
        <f t="shared" si="0"/>
        <v>0</v>
      </c>
      <c r="H45" s="56"/>
      <c r="I45" s="17">
        <f t="shared" si="1"/>
        <v>4</v>
      </c>
      <c r="J45" s="17">
        <f t="shared" si="2"/>
        <v>0</v>
      </c>
      <c r="K45" s="17"/>
      <c r="L45" s="17"/>
      <c r="M45" s="17"/>
    </row>
    <row r="46" spans="1:13" ht="15" hidden="1">
      <c r="A46" s="13">
        <f t="shared" si="3"/>
        <v>0</v>
      </c>
      <c r="B46" s="24"/>
      <c r="C46" s="65"/>
      <c r="D46" s="67"/>
      <c r="E46" s="23"/>
      <c r="F46" s="24"/>
      <c r="G46" s="29">
        <f t="shared" si="0"/>
        <v>0</v>
      </c>
      <c r="H46" s="56"/>
      <c r="I46" s="17">
        <f t="shared" si="1"/>
        <v>4</v>
      </c>
      <c r="J46" s="17">
        <f t="shared" si="2"/>
        <v>0</v>
      </c>
      <c r="K46" s="17"/>
      <c r="L46" s="17"/>
      <c r="M46" s="17"/>
    </row>
    <row r="47" spans="1:13" ht="15" hidden="1">
      <c r="A47" s="13">
        <f t="shared" si="3"/>
        <v>0</v>
      </c>
      <c r="B47" s="24"/>
      <c r="C47" s="65"/>
      <c r="D47" s="67"/>
      <c r="E47" s="23"/>
      <c r="F47" s="24"/>
      <c r="G47" s="29">
        <f t="shared" si="0"/>
        <v>0</v>
      </c>
      <c r="H47" s="56"/>
      <c r="I47" s="17">
        <f t="shared" si="1"/>
        <v>4</v>
      </c>
      <c r="J47" s="17">
        <f t="shared" si="2"/>
        <v>0</v>
      </c>
      <c r="K47" s="17"/>
      <c r="L47" s="17"/>
      <c r="M47" s="17"/>
    </row>
    <row r="48" spans="1:13" ht="15" hidden="1">
      <c r="A48" s="13">
        <f t="shared" si="3"/>
        <v>0</v>
      </c>
      <c r="B48" s="24"/>
      <c r="C48" s="65"/>
      <c r="D48" s="67"/>
      <c r="E48" s="23"/>
      <c r="F48" s="24"/>
      <c r="G48" s="29">
        <f t="shared" si="0"/>
        <v>0</v>
      </c>
      <c r="H48" s="56"/>
      <c r="I48" s="17">
        <f t="shared" si="1"/>
        <v>4</v>
      </c>
      <c r="J48" s="17">
        <f t="shared" si="2"/>
        <v>0</v>
      </c>
      <c r="K48" s="17"/>
      <c r="L48" s="17"/>
      <c r="M48" s="17"/>
    </row>
    <row r="49" spans="1:13" ht="15" hidden="1">
      <c r="A49" s="13">
        <f t="shared" si="3"/>
        <v>0</v>
      </c>
      <c r="B49" s="24"/>
      <c r="C49" s="65"/>
      <c r="D49" s="67"/>
      <c r="E49" s="23"/>
      <c r="F49" s="24"/>
      <c r="G49" s="29">
        <f t="shared" si="0"/>
        <v>0</v>
      </c>
      <c r="H49" s="56"/>
      <c r="I49" s="17">
        <f t="shared" si="1"/>
        <v>4</v>
      </c>
      <c r="J49" s="17">
        <f t="shared" si="2"/>
        <v>0</v>
      </c>
      <c r="K49" s="17"/>
      <c r="L49" s="17"/>
      <c r="M49" s="17"/>
    </row>
    <row r="50" spans="1:13" ht="15" hidden="1">
      <c r="A50" s="13">
        <f t="shared" si="3"/>
        <v>0</v>
      </c>
      <c r="B50" s="24"/>
      <c r="C50" s="65"/>
      <c r="D50" s="67"/>
      <c r="E50" s="23"/>
      <c r="F50" s="24"/>
      <c r="G50" s="29">
        <f t="shared" si="0"/>
        <v>0</v>
      </c>
      <c r="H50" s="56"/>
      <c r="I50" s="17">
        <f t="shared" si="1"/>
        <v>4</v>
      </c>
      <c r="J50" s="17">
        <f t="shared" si="2"/>
        <v>0</v>
      </c>
      <c r="K50" s="17"/>
      <c r="L50" s="17"/>
      <c r="M50" s="17"/>
    </row>
    <row r="51" spans="1:13" ht="15" hidden="1">
      <c r="A51" s="13">
        <f t="shared" si="3"/>
        <v>0</v>
      </c>
      <c r="B51" s="24"/>
      <c r="C51" s="65"/>
      <c r="D51" s="67"/>
      <c r="E51" s="23"/>
      <c r="F51" s="24"/>
      <c r="G51" s="29">
        <f t="shared" si="0"/>
        <v>0</v>
      </c>
      <c r="H51" s="56"/>
      <c r="I51" s="17">
        <f t="shared" si="1"/>
        <v>4</v>
      </c>
      <c r="J51" s="17">
        <f t="shared" si="2"/>
        <v>0</v>
      </c>
      <c r="K51" s="17"/>
      <c r="L51" s="17"/>
      <c r="M51" s="17"/>
    </row>
    <row r="52" spans="1:13" ht="15" hidden="1">
      <c r="A52" s="13">
        <f t="shared" si="3"/>
        <v>0</v>
      </c>
      <c r="B52" s="24"/>
      <c r="C52" s="65"/>
      <c r="D52" s="67"/>
      <c r="E52" s="23"/>
      <c r="F52" s="24"/>
      <c r="G52" s="29">
        <f t="shared" si="0"/>
        <v>0</v>
      </c>
      <c r="H52" s="56"/>
      <c r="I52" s="17">
        <f t="shared" si="1"/>
        <v>4</v>
      </c>
      <c r="J52" s="17">
        <f t="shared" si="2"/>
        <v>0</v>
      </c>
      <c r="K52" s="17"/>
      <c r="L52" s="17"/>
      <c r="M52" s="17"/>
    </row>
    <row r="53" spans="1:13" ht="15" hidden="1">
      <c r="A53" s="13">
        <f t="shared" si="3"/>
        <v>0</v>
      </c>
      <c r="B53" s="24"/>
      <c r="C53" s="65"/>
      <c r="D53" s="67"/>
      <c r="E53" s="23"/>
      <c r="F53" s="24"/>
      <c r="G53" s="29">
        <f t="shared" si="0"/>
        <v>0</v>
      </c>
      <c r="H53" s="56"/>
      <c r="I53" s="17">
        <f t="shared" si="1"/>
        <v>4</v>
      </c>
      <c r="J53" s="17">
        <f t="shared" si="2"/>
        <v>0</v>
      </c>
      <c r="K53" s="17"/>
      <c r="L53" s="17"/>
      <c r="M53" s="17"/>
    </row>
    <row r="54" spans="1:13" ht="15" hidden="1">
      <c r="A54" s="13">
        <f t="shared" si="3"/>
        <v>0</v>
      </c>
      <c r="B54" s="24"/>
      <c r="C54" s="65"/>
      <c r="D54" s="67"/>
      <c r="E54" s="23"/>
      <c r="F54" s="24"/>
      <c r="G54" s="29">
        <f t="shared" si="0"/>
        <v>0</v>
      </c>
      <c r="H54" s="56"/>
      <c r="I54" s="17">
        <f t="shared" si="1"/>
        <v>4</v>
      </c>
      <c r="J54" s="17">
        <f t="shared" si="2"/>
        <v>0</v>
      </c>
      <c r="K54" s="17"/>
      <c r="L54" s="17"/>
      <c r="M54" s="17"/>
    </row>
    <row r="55" spans="1:13" ht="15" hidden="1">
      <c r="A55" s="13">
        <f t="shared" si="3"/>
        <v>0</v>
      </c>
      <c r="B55" s="24"/>
      <c r="C55" s="65"/>
      <c r="D55" s="67"/>
      <c r="E55" s="23"/>
      <c r="F55" s="24"/>
      <c r="G55" s="29">
        <f t="shared" si="0"/>
        <v>0</v>
      </c>
      <c r="H55" s="56"/>
      <c r="I55" s="17">
        <f t="shared" si="1"/>
        <v>4</v>
      </c>
      <c r="J55" s="17">
        <f t="shared" si="2"/>
        <v>0</v>
      </c>
      <c r="K55" s="17"/>
      <c r="L55" s="17"/>
      <c r="M55" s="17"/>
    </row>
    <row r="56" spans="1:13" ht="15" hidden="1">
      <c r="A56" s="13">
        <f t="shared" si="3"/>
        <v>0</v>
      </c>
      <c r="B56" s="24"/>
      <c r="C56" s="65"/>
      <c r="D56" s="67"/>
      <c r="E56" s="23"/>
      <c r="F56" s="24"/>
      <c r="G56" s="29">
        <f t="shared" si="0"/>
        <v>0</v>
      </c>
      <c r="H56" s="56"/>
      <c r="I56" s="17">
        <f t="shared" si="1"/>
        <v>4</v>
      </c>
      <c r="J56" s="17">
        <f t="shared" si="2"/>
        <v>0</v>
      </c>
      <c r="K56" s="17"/>
      <c r="L56" s="17"/>
      <c r="M56" s="17"/>
    </row>
    <row r="57" spans="1:13" ht="15" hidden="1">
      <c r="A57" s="13">
        <f t="shared" si="3"/>
        <v>0</v>
      </c>
      <c r="B57" s="24"/>
      <c r="C57" s="65"/>
      <c r="D57" s="67"/>
      <c r="E57" s="23"/>
      <c r="F57" s="24"/>
      <c r="G57" s="29">
        <f t="shared" si="0"/>
        <v>0</v>
      </c>
      <c r="H57" s="56"/>
      <c r="I57" s="17">
        <f t="shared" si="1"/>
        <v>4</v>
      </c>
      <c r="J57" s="17">
        <f t="shared" si="2"/>
        <v>0</v>
      </c>
      <c r="K57" s="17"/>
      <c r="L57" s="17"/>
      <c r="M57" s="17"/>
    </row>
    <row r="58" spans="1:13" ht="15" hidden="1">
      <c r="A58" s="13">
        <f t="shared" si="3"/>
        <v>0</v>
      </c>
      <c r="B58" s="24"/>
      <c r="C58" s="65"/>
      <c r="D58" s="67"/>
      <c r="E58" s="23"/>
      <c r="F58" s="24"/>
      <c r="G58" s="29"/>
      <c r="H58" s="56"/>
      <c r="I58" s="17">
        <f t="shared" si="1"/>
        <v>4</v>
      </c>
      <c r="J58" s="17">
        <f t="shared" si="2"/>
        <v>0</v>
      </c>
      <c r="K58" s="17"/>
      <c r="L58" s="17"/>
      <c r="M58" s="17"/>
    </row>
    <row r="59" spans="2:6" ht="15" hidden="1">
      <c r="B59" s="18"/>
      <c r="D59" s="18" t="s">
        <v>56</v>
      </c>
      <c r="E59" s="18" t="s">
        <v>57</v>
      </c>
      <c r="F59" s="18" t="s">
        <v>58</v>
      </c>
    </row>
    <row r="60" spans="2:6" ht="15" hidden="1">
      <c r="B60" s="17"/>
      <c r="D60" s="17">
        <f aca="true" t="shared" si="4" ref="D60:D85">IF(E14&lt;11,1,IF(E14&lt;31,2,4))</f>
        <v>1</v>
      </c>
      <c r="E60" s="17">
        <f aca="true" t="shared" si="5" ref="E60:E85">IF(E14&lt;11,2,IF(E14&lt;31,4,8))</f>
        <v>2</v>
      </c>
      <c r="F60" s="17">
        <f aca="true" t="shared" si="6" ref="F60:F85">IF(E14&lt;11,4,IF(E14&lt;31,6,12))</f>
        <v>4</v>
      </c>
    </row>
    <row r="61" spans="2:6" ht="15" hidden="1">
      <c r="B61" s="17"/>
      <c r="D61" s="17">
        <f t="shared" si="4"/>
        <v>1</v>
      </c>
      <c r="E61" s="17">
        <f t="shared" si="5"/>
        <v>2</v>
      </c>
      <c r="F61" s="17">
        <f t="shared" si="6"/>
        <v>4</v>
      </c>
    </row>
    <row r="62" spans="2:6" ht="15" hidden="1">
      <c r="B62" s="17"/>
      <c r="D62" s="17">
        <f t="shared" si="4"/>
        <v>1</v>
      </c>
      <c r="E62" s="17">
        <f t="shared" si="5"/>
        <v>2</v>
      </c>
      <c r="F62" s="17">
        <f t="shared" si="6"/>
        <v>4</v>
      </c>
    </row>
    <row r="63" spans="2:6" ht="15" hidden="1">
      <c r="B63" s="17"/>
      <c r="D63" s="17">
        <f t="shared" si="4"/>
        <v>1</v>
      </c>
      <c r="E63" s="17">
        <f t="shared" si="5"/>
        <v>2</v>
      </c>
      <c r="F63" s="17">
        <f t="shared" si="6"/>
        <v>4</v>
      </c>
    </row>
    <row r="64" spans="2:6" ht="15" hidden="1">
      <c r="B64" s="17"/>
      <c r="D64" s="17">
        <f t="shared" si="4"/>
        <v>1</v>
      </c>
      <c r="E64" s="17">
        <f t="shared" si="5"/>
        <v>2</v>
      </c>
      <c r="F64" s="17">
        <f t="shared" si="6"/>
        <v>4</v>
      </c>
    </row>
    <row r="65" spans="2:6" ht="15" hidden="1">
      <c r="B65" s="17"/>
      <c r="D65" s="17">
        <f t="shared" si="4"/>
        <v>1</v>
      </c>
      <c r="E65" s="17">
        <f t="shared" si="5"/>
        <v>2</v>
      </c>
      <c r="F65" s="17">
        <f t="shared" si="6"/>
        <v>4</v>
      </c>
    </row>
    <row r="66" spans="2:6" ht="15" hidden="1">
      <c r="B66" s="17"/>
      <c r="D66" s="17">
        <f t="shared" si="4"/>
        <v>1</v>
      </c>
      <c r="E66" s="17">
        <f t="shared" si="5"/>
        <v>2</v>
      </c>
      <c r="F66" s="17">
        <f t="shared" si="6"/>
        <v>4</v>
      </c>
    </row>
    <row r="67" spans="2:6" ht="15" hidden="1">
      <c r="B67" s="17"/>
      <c r="D67" s="17">
        <f t="shared" si="4"/>
        <v>1</v>
      </c>
      <c r="E67" s="17">
        <f t="shared" si="5"/>
        <v>2</v>
      </c>
      <c r="F67" s="17">
        <f t="shared" si="6"/>
        <v>4</v>
      </c>
    </row>
    <row r="68" spans="2:6" ht="15" hidden="1">
      <c r="B68" s="17"/>
      <c r="D68" s="17">
        <f t="shared" si="4"/>
        <v>1</v>
      </c>
      <c r="E68" s="17">
        <f t="shared" si="5"/>
        <v>2</v>
      </c>
      <c r="F68" s="17">
        <f t="shared" si="6"/>
        <v>4</v>
      </c>
    </row>
    <row r="69" spans="2:6" ht="15" hidden="1">
      <c r="B69" s="17"/>
      <c r="D69" s="17">
        <f t="shared" si="4"/>
        <v>1</v>
      </c>
      <c r="E69" s="17">
        <f t="shared" si="5"/>
        <v>2</v>
      </c>
      <c r="F69" s="17">
        <f t="shared" si="6"/>
        <v>4</v>
      </c>
    </row>
    <row r="70" spans="2:6" ht="15" hidden="1">
      <c r="B70" s="17"/>
      <c r="D70" s="17">
        <f t="shared" si="4"/>
        <v>1</v>
      </c>
      <c r="E70" s="17">
        <f t="shared" si="5"/>
        <v>2</v>
      </c>
      <c r="F70" s="17">
        <f t="shared" si="6"/>
        <v>4</v>
      </c>
    </row>
    <row r="71" spans="2:6" ht="15" hidden="1">
      <c r="B71" s="17"/>
      <c r="D71" s="17">
        <f t="shared" si="4"/>
        <v>1</v>
      </c>
      <c r="E71" s="17">
        <f t="shared" si="5"/>
        <v>2</v>
      </c>
      <c r="F71" s="17">
        <f t="shared" si="6"/>
        <v>4</v>
      </c>
    </row>
    <row r="72" spans="2:6" ht="15" hidden="1">
      <c r="B72" s="17"/>
      <c r="D72" s="17">
        <f t="shared" si="4"/>
        <v>1</v>
      </c>
      <c r="E72" s="17">
        <f t="shared" si="5"/>
        <v>2</v>
      </c>
      <c r="F72" s="17">
        <f t="shared" si="6"/>
        <v>4</v>
      </c>
    </row>
    <row r="73" spans="2:6" ht="15" hidden="1">
      <c r="B73" s="17"/>
      <c r="D73" s="17">
        <f t="shared" si="4"/>
        <v>1</v>
      </c>
      <c r="E73" s="17">
        <f t="shared" si="5"/>
        <v>2</v>
      </c>
      <c r="F73" s="17">
        <f t="shared" si="6"/>
        <v>4</v>
      </c>
    </row>
    <row r="74" spans="2:6" ht="15" hidden="1">
      <c r="B74" s="17"/>
      <c r="D74" s="17">
        <f t="shared" si="4"/>
        <v>1</v>
      </c>
      <c r="E74" s="17">
        <f t="shared" si="5"/>
        <v>2</v>
      </c>
      <c r="F74" s="17">
        <f t="shared" si="6"/>
        <v>4</v>
      </c>
    </row>
    <row r="75" spans="2:6" ht="15" hidden="1">
      <c r="B75" s="17"/>
      <c r="D75" s="17">
        <f t="shared" si="4"/>
        <v>1</v>
      </c>
      <c r="E75" s="17">
        <f t="shared" si="5"/>
        <v>2</v>
      </c>
      <c r="F75" s="17">
        <f t="shared" si="6"/>
        <v>4</v>
      </c>
    </row>
    <row r="76" spans="2:6" ht="15" hidden="1">
      <c r="B76" s="17"/>
      <c r="D76" s="17">
        <f t="shared" si="4"/>
        <v>1</v>
      </c>
      <c r="E76" s="17">
        <f t="shared" si="5"/>
        <v>2</v>
      </c>
      <c r="F76" s="17">
        <f t="shared" si="6"/>
        <v>4</v>
      </c>
    </row>
    <row r="77" spans="2:6" ht="15" hidden="1">
      <c r="B77" s="17"/>
      <c r="D77" s="17">
        <f t="shared" si="4"/>
        <v>1</v>
      </c>
      <c r="E77" s="17">
        <f t="shared" si="5"/>
        <v>2</v>
      </c>
      <c r="F77" s="17">
        <f t="shared" si="6"/>
        <v>4</v>
      </c>
    </row>
    <row r="78" spans="2:6" ht="15" hidden="1">
      <c r="B78" s="17"/>
      <c r="D78" s="17">
        <f t="shared" si="4"/>
        <v>1</v>
      </c>
      <c r="E78" s="17">
        <f t="shared" si="5"/>
        <v>2</v>
      </c>
      <c r="F78" s="17">
        <f t="shared" si="6"/>
        <v>4</v>
      </c>
    </row>
    <row r="79" spans="2:6" ht="15" hidden="1">
      <c r="B79" s="17"/>
      <c r="D79" s="17">
        <f t="shared" si="4"/>
        <v>1</v>
      </c>
      <c r="E79" s="17">
        <f t="shared" si="5"/>
        <v>2</v>
      </c>
      <c r="F79" s="17">
        <f t="shared" si="6"/>
        <v>4</v>
      </c>
    </row>
    <row r="80" spans="2:6" ht="15" hidden="1">
      <c r="B80" s="17"/>
      <c r="D80" s="17">
        <f t="shared" si="4"/>
        <v>1</v>
      </c>
      <c r="E80" s="17">
        <f t="shared" si="5"/>
        <v>2</v>
      </c>
      <c r="F80" s="17">
        <f t="shared" si="6"/>
        <v>4</v>
      </c>
    </row>
    <row r="81" spans="2:6" ht="15" hidden="1">
      <c r="B81" s="17"/>
      <c r="D81" s="17">
        <f t="shared" si="4"/>
        <v>1</v>
      </c>
      <c r="E81" s="17">
        <f t="shared" si="5"/>
        <v>2</v>
      </c>
      <c r="F81" s="17">
        <f t="shared" si="6"/>
        <v>4</v>
      </c>
    </row>
    <row r="82" spans="2:6" ht="15" hidden="1">
      <c r="B82" s="17"/>
      <c r="D82" s="17">
        <f t="shared" si="4"/>
        <v>1</v>
      </c>
      <c r="E82" s="17">
        <f t="shared" si="5"/>
        <v>2</v>
      </c>
      <c r="F82" s="17">
        <f t="shared" si="6"/>
        <v>4</v>
      </c>
    </row>
    <row r="83" spans="2:6" ht="15" hidden="1">
      <c r="B83" s="17"/>
      <c r="D83" s="17">
        <f t="shared" si="4"/>
        <v>1</v>
      </c>
      <c r="E83" s="17">
        <f t="shared" si="5"/>
        <v>2</v>
      </c>
      <c r="F83" s="17">
        <f t="shared" si="6"/>
        <v>4</v>
      </c>
    </row>
    <row r="84" spans="2:6" ht="15" hidden="1">
      <c r="B84" s="17"/>
      <c r="D84" s="17">
        <f t="shared" si="4"/>
        <v>1</v>
      </c>
      <c r="E84" s="17">
        <f t="shared" si="5"/>
        <v>2</v>
      </c>
      <c r="F84" s="17">
        <f t="shared" si="6"/>
        <v>4</v>
      </c>
    </row>
    <row r="85" spans="2:6" ht="15" hidden="1">
      <c r="B85" s="17"/>
      <c r="D85" s="17">
        <f t="shared" si="4"/>
        <v>1</v>
      </c>
      <c r="E85" s="17">
        <f t="shared" si="5"/>
        <v>2</v>
      </c>
      <c r="F85" s="17">
        <f t="shared" si="6"/>
        <v>4</v>
      </c>
    </row>
    <row r="86" spans="2:6" ht="15" hidden="1">
      <c r="B86" s="17"/>
      <c r="D86" s="17">
        <f aca="true" t="shared" si="7" ref="D86:D104">IF(E40&lt;11,1,IF(E40&lt;31,2,4))</f>
        <v>1</v>
      </c>
      <c r="E86" s="17">
        <f aca="true" t="shared" si="8" ref="E86:E104">IF(E40&lt;11,2,IF(E40&lt;31,4,8))</f>
        <v>2</v>
      </c>
      <c r="F86" s="17">
        <f aca="true" t="shared" si="9" ref="F86:F104">IF(E40&lt;11,4,IF(E40&lt;31,6,12))</f>
        <v>4</v>
      </c>
    </row>
    <row r="87" spans="2:6" ht="15" hidden="1">
      <c r="B87" s="17"/>
      <c r="D87" s="17">
        <f t="shared" si="7"/>
        <v>1</v>
      </c>
      <c r="E87" s="17">
        <f t="shared" si="8"/>
        <v>2</v>
      </c>
      <c r="F87" s="17">
        <f t="shared" si="9"/>
        <v>4</v>
      </c>
    </row>
    <row r="88" spans="2:6" ht="15" hidden="1">
      <c r="B88" s="17"/>
      <c r="D88" s="17">
        <f t="shared" si="7"/>
        <v>1</v>
      </c>
      <c r="E88" s="17">
        <f t="shared" si="8"/>
        <v>2</v>
      </c>
      <c r="F88" s="17">
        <f t="shared" si="9"/>
        <v>4</v>
      </c>
    </row>
    <row r="89" spans="2:6" ht="15" hidden="1">
      <c r="B89" s="17"/>
      <c r="D89" s="17">
        <f t="shared" si="7"/>
        <v>1</v>
      </c>
      <c r="E89" s="17">
        <f t="shared" si="8"/>
        <v>2</v>
      </c>
      <c r="F89" s="17">
        <f t="shared" si="9"/>
        <v>4</v>
      </c>
    </row>
    <row r="90" spans="2:6" ht="15" hidden="1">
      <c r="B90" s="17"/>
      <c r="D90" s="17">
        <f t="shared" si="7"/>
        <v>1</v>
      </c>
      <c r="E90" s="17">
        <f t="shared" si="8"/>
        <v>2</v>
      </c>
      <c r="F90" s="17">
        <f t="shared" si="9"/>
        <v>4</v>
      </c>
    </row>
    <row r="91" spans="2:6" ht="15" hidden="1">
      <c r="B91" s="17"/>
      <c r="D91" s="17">
        <f t="shared" si="7"/>
        <v>1</v>
      </c>
      <c r="E91" s="17">
        <f t="shared" si="8"/>
        <v>2</v>
      </c>
      <c r="F91" s="17">
        <f t="shared" si="9"/>
        <v>4</v>
      </c>
    </row>
    <row r="92" spans="2:6" ht="15" hidden="1">
      <c r="B92" s="17"/>
      <c r="D92" s="17">
        <f t="shared" si="7"/>
        <v>1</v>
      </c>
      <c r="E92" s="17">
        <f t="shared" si="8"/>
        <v>2</v>
      </c>
      <c r="F92" s="17">
        <f t="shared" si="9"/>
        <v>4</v>
      </c>
    </row>
    <row r="93" spans="2:6" ht="15" hidden="1">
      <c r="B93" s="17"/>
      <c r="D93" s="17">
        <f t="shared" si="7"/>
        <v>1</v>
      </c>
      <c r="E93" s="17">
        <f t="shared" si="8"/>
        <v>2</v>
      </c>
      <c r="F93" s="17">
        <f t="shared" si="9"/>
        <v>4</v>
      </c>
    </row>
    <row r="94" spans="2:6" ht="15" hidden="1">
      <c r="B94" s="17"/>
      <c r="D94" s="17">
        <f t="shared" si="7"/>
        <v>1</v>
      </c>
      <c r="E94" s="17">
        <f t="shared" si="8"/>
        <v>2</v>
      </c>
      <c r="F94" s="17">
        <f t="shared" si="9"/>
        <v>4</v>
      </c>
    </row>
    <row r="95" spans="2:6" ht="15" hidden="1">
      <c r="B95" s="17"/>
      <c r="D95" s="17">
        <f t="shared" si="7"/>
        <v>1</v>
      </c>
      <c r="E95" s="17">
        <f t="shared" si="8"/>
        <v>2</v>
      </c>
      <c r="F95" s="17">
        <f t="shared" si="9"/>
        <v>4</v>
      </c>
    </row>
    <row r="96" spans="2:6" ht="15" hidden="1">
      <c r="B96" s="17"/>
      <c r="D96" s="17">
        <f t="shared" si="7"/>
        <v>1</v>
      </c>
      <c r="E96" s="17">
        <f t="shared" si="8"/>
        <v>2</v>
      </c>
      <c r="F96" s="17">
        <f t="shared" si="9"/>
        <v>4</v>
      </c>
    </row>
    <row r="97" spans="2:6" ht="15" hidden="1">
      <c r="B97" s="17"/>
      <c r="D97" s="17">
        <f t="shared" si="7"/>
        <v>1</v>
      </c>
      <c r="E97" s="17">
        <f t="shared" si="8"/>
        <v>2</v>
      </c>
      <c r="F97" s="17">
        <f t="shared" si="9"/>
        <v>4</v>
      </c>
    </row>
    <row r="98" spans="2:6" ht="15" hidden="1">
      <c r="B98" s="17"/>
      <c r="D98" s="17">
        <f t="shared" si="7"/>
        <v>1</v>
      </c>
      <c r="E98" s="17">
        <f t="shared" si="8"/>
        <v>2</v>
      </c>
      <c r="F98" s="17">
        <f t="shared" si="9"/>
        <v>4</v>
      </c>
    </row>
    <row r="99" spans="2:6" ht="15" hidden="1">
      <c r="B99" s="17"/>
      <c r="D99" s="17">
        <f t="shared" si="7"/>
        <v>1</v>
      </c>
      <c r="E99" s="17">
        <f t="shared" si="8"/>
        <v>2</v>
      </c>
      <c r="F99" s="17">
        <f t="shared" si="9"/>
        <v>4</v>
      </c>
    </row>
    <row r="100" spans="2:6" ht="15" hidden="1">
      <c r="B100" s="17"/>
      <c r="D100" s="17">
        <f t="shared" si="7"/>
        <v>1</v>
      </c>
      <c r="E100" s="17">
        <f t="shared" si="8"/>
        <v>2</v>
      </c>
      <c r="F100" s="17">
        <f t="shared" si="9"/>
        <v>4</v>
      </c>
    </row>
    <row r="101" spans="2:6" ht="15" hidden="1">
      <c r="B101" s="17"/>
      <c r="D101" s="17">
        <f t="shared" si="7"/>
        <v>1</v>
      </c>
      <c r="E101" s="17">
        <f t="shared" si="8"/>
        <v>2</v>
      </c>
      <c r="F101" s="17">
        <f t="shared" si="9"/>
        <v>4</v>
      </c>
    </row>
    <row r="102" spans="2:6" ht="15" hidden="1">
      <c r="B102" s="17"/>
      <c r="D102" s="17">
        <f t="shared" si="7"/>
        <v>1</v>
      </c>
      <c r="E102" s="17">
        <f t="shared" si="8"/>
        <v>2</v>
      </c>
      <c r="F102" s="17">
        <f t="shared" si="9"/>
        <v>4</v>
      </c>
    </row>
    <row r="103" spans="2:6" ht="15" hidden="1">
      <c r="B103" s="17"/>
      <c r="D103" s="17">
        <f t="shared" si="7"/>
        <v>1</v>
      </c>
      <c r="E103" s="17">
        <f t="shared" si="8"/>
        <v>2</v>
      </c>
      <c r="F103" s="17">
        <f t="shared" si="9"/>
        <v>4</v>
      </c>
    </row>
    <row r="104" spans="2:6" ht="15" hidden="1">
      <c r="B104" s="17"/>
      <c r="D104" s="17">
        <f t="shared" si="7"/>
        <v>1</v>
      </c>
      <c r="E104" s="17">
        <f t="shared" si="8"/>
        <v>2</v>
      </c>
      <c r="F104" s="17">
        <f t="shared" si="9"/>
        <v>4</v>
      </c>
    </row>
    <row r="105" spans="2:6" ht="15">
      <c r="B105" s="17"/>
      <c r="D105" s="17"/>
      <c r="E105" s="17"/>
      <c r="F105" s="17"/>
    </row>
    <row r="106" spans="3:6" ht="15" customHeight="1">
      <c r="C106" s="17"/>
      <c r="D106" s="17"/>
      <c r="E106" s="17"/>
      <c r="F106" s="17"/>
    </row>
    <row r="107" spans="1:8" ht="15.75">
      <c r="A107" s="10" t="s">
        <v>47</v>
      </c>
      <c r="G107" s="14">
        <f>SUM(E111:E115)</f>
        <v>0</v>
      </c>
      <c r="H107" s="16"/>
    </row>
    <row r="108" spans="2:6" ht="15">
      <c r="B108" s="68" t="s">
        <v>84</v>
      </c>
      <c r="C108" s="68"/>
      <c r="D108" s="68"/>
      <c r="E108" s="68"/>
      <c r="F108" s="32"/>
    </row>
    <row r="109" ht="15">
      <c r="B109" s="22"/>
    </row>
    <row r="110" spans="2:5" ht="15.75">
      <c r="B110" s="15" t="s">
        <v>118</v>
      </c>
      <c r="C110" s="80" t="s">
        <v>9</v>
      </c>
      <c r="D110" s="81"/>
      <c r="E110" s="15" t="s">
        <v>8</v>
      </c>
    </row>
    <row r="111" spans="1:9" ht="15">
      <c r="A111" s="13">
        <f>IF(C111&gt;0,1,)</f>
        <v>0</v>
      </c>
      <c r="B111" s="23"/>
      <c r="C111" s="65"/>
      <c r="D111" s="67"/>
      <c r="E111" s="29">
        <f>IF(C111=$I$111,1,IF(C111=$I$112,2,IF(C111=$I$113,4,0)))</f>
        <v>0</v>
      </c>
      <c r="I111" s="17" t="s">
        <v>26</v>
      </c>
    </row>
    <row r="112" spans="1:9" ht="15">
      <c r="A112" s="13">
        <f>IF(C112&gt;0,A111+1,)</f>
        <v>0</v>
      </c>
      <c r="B112" s="23"/>
      <c r="C112" s="65"/>
      <c r="D112" s="67"/>
      <c r="E112" s="29">
        <f>IF(C112=$I$111,1,IF(C112=$I$112,2,IF(C112=$I$113,4,0)))</f>
        <v>0</v>
      </c>
      <c r="I112" s="17" t="s">
        <v>95</v>
      </c>
    </row>
    <row r="113" spans="1:9" ht="15">
      <c r="A113" s="13">
        <f>IF(C113&gt;0,A112+1,)</f>
        <v>0</v>
      </c>
      <c r="B113" s="23"/>
      <c r="C113" s="65"/>
      <c r="D113" s="67"/>
      <c r="E113" s="29">
        <f>IF(C113=$I$111,1,IF(C113=$I$112,2,IF(C113=$I$113,4,0)))</f>
        <v>0</v>
      </c>
      <c r="I113" s="17" t="s">
        <v>16</v>
      </c>
    </row>
    <row r="114" spans="1:5" ht="15">
      <c r="A114" s="13">
        <f>IF(C114&gt;0,A113+1,)</f>
        <v>0</v>
      </c>
      <c r="B114" s="23"/>
      <c r="C114" s="65"/>
      <c r="D114" s="67"/>
      <c r="E114" s="29">
        <f>IF(C114=$I$111,1,IF(C114=$I$112,2,IF(C114=$I$113,4,0)))</f>
        <v>0</v>
      </c>
    </row>
    <row r="115" spans="1:5" ht="15">
      <c r="A115" s="13">
        <f>IF(C115&gt;0,A114+1,)</f>
        <v>0</v>
      </c>
      <c r="B115" s="23"/>
      <c r="C115" s="65"/>
      <c r="D115" s="67"/>
      <c r="E115" s="29">
        <f>IF(C115=$I$111,1,IF(C115=$I$112,2,IF(C115=$I$113,4,0)))</f>
        <v>0</v>
      </c>
    </row>
    <row r="118" spans="1:8" ht="15.75">
      <c r="A118" s="10" t="s">
        <v>48</v>
      </c>
      <c r="G118" s="14">
        <f>SUM(D122:D128)</f>
        <v>0</v>
      </c>
      <c r="H118" s="16"/>
    </row>
    <row r="119" spans="1:8" ht="15.75">
      <c r="A119" s="10"/>
      <c r="B119" s="68" t="s">
        <v>85</v>
      </c>
      <c r="C119" s="68"/>
      <c r="D119" s="68"/>
      <c r="E119" s="68"/>
      <c r="F119" s="32"/>
      <c r="G119" s="16"/>
      <c r="H119" s="16"/>
    </row>
    <row r="121" spans="1:5" ht="15.75">
      <c r="A121" s="4"/>
      <c r="B121" s="15" t="s">
        <v>118</v>
      </c>
      <c r="C121" s="15" t="s">
        <v>49</v>
      </c>
      <c r="D121" s="15" t="s">
        <v>8</v>
      </c>
      <c r="E121" s="4"/>
    </row>
    <row r="122" spans="1:4" ht="15">
      <c r="A122" s="13">
        <f>IF(C122&gt;0,1,)</f>
        <v>0</v>
      </c>
      <c r="B122" s="23"/>
      <c r="C122" s="23"/>
      <c r="D122" s="29">
        <f aca="true" t="shared" si="10" ref="D122:D128">C122</f>
        <v>0</v>
      </c>
    </row>
    <row r="123" spans="1:4" ht="15">
      <c r="A123" s="13">
        <f aca="true" t="shared" si="11" ref="A123:A128">IF(C123&gt;0,A122+1,)</f>
        <v>0</v>
      </c>
      <c r="B123" s="23"/>
      <c r="C123" s="23"/>
      <c r="D123" s="29">
        <f t="shared" si="10"/>
        <v>0</v>
      </c>
    </row>
    <row r="124" spans="1:4" ht="15">
      <c r="A124" s="13">
        <f t="shared" si="11"/>
        <v>0</v>
      </c>
      <c r="B124" s="23"/>
      <c r="C124" s="23"/>
      <c r="D124" s="29">
        <f t="shared" si="10"/>
        <v>0</v>
      </c>
    </row>
    <row r="125" spans="1:4" ht="15">
      <c r="A125" s="13">
        <f t="shared" si="11"/>
        <v>0</v>
      </c>
      <c r="B125" s="23"/>
      <c r="C125" s="23"/>
      <c r="D125" s="29">
        <f t="shared" si="10"/>
        <v>0</v>
      </c>
    </row>
    <row r="126" spans="1:4" ht="15">
      <c r="A126" s="13">
        <f t="shared" si="11"/>
        <v>0</v>
      </c>
      <c r="B126" s="23"/>
      <c r="C126" s="23"/>
      <c r="D126" s="29">
        <f t="shared" si="10"/>
        <v>0</v>
      </c>
    </row>
    <row r="127" spans="1:4" ht="15">
      <c r="A127" s="13">
        <f t="shared" si="11"/>
        <v>0</v>
      </c>
      <c r="B127" s="23"/>
      <c r="C127" s="23"/>
      <c r="D127" s="29">
        <f t="shared" si="10"/>
        <v>0</v>
      </c>
    </row>
    <row r="128" spans="1:4" ht="15">
      <c r="A128" s="13">
        <f t="shared" si="11"/>
        <v>0</v>
      </c>
      <c r="B128" s="23"/>
      <c r="C128" s="23"/>
      <c r="D128" s="29">
        <f t="shared" si="10"/>
        <v>0</v>
      </c>
    </row>
    <row r="129" ht="15">
      <c r="A129" s="13"/>
    </row>
    <row r="131" spans="1:8" ht="15.75">
      <c r="A131" s="10" t="s">
        <v>40</v>
      </c>
      <c r="G131" s="14">
        <f>SUM(G135:G149)</f>
        <v>0</v>
      </c>
      <c r="H131" s="16"/>
    </row>
    <row r="132" spans="1:8" ht="15.75">
      <c r="A132" s="10"/>
      <c r="B132" s="68" t="s">
        <v>86</v>
      </c>
      <c r="C132" s="68"/>
      <c r="D132" s="68"/>
      <c r="E132" s="68"/>
      <c r="F132" s="32"/>
      <c r="G132" s="16"/>
      <c r="H132" s="16"/>
    </row>
    <row r="133" ht="15">
      <c r="B133" s="22"/>
    </row>
    <row r="134" spans="2:13" ht="15.75">
      <c r="B134" s="15" t="s">
        <v>110</v>
      </c>
      <c r="C134" s="15" t="s">
        <v>9</v>
      </c>
      <c r="D134" s="15" t="s">
        <v>83</v>
      </c>
      <c r="E134" s="15" t="s">
        <v>82</v>
      </c>
      <c r="F134" s="15" t="s">
        <v>81</v>
      </c>
      <c r="G134" s="15" t="s">
        <v>8</v>
      </c>
      <c r="H134" s="55"/>
      <c r="J134" s="17"/>
      <c r="K134" s="17" t="s">
        <v>46</v>
      </c>
      <c r="L134" s="17"/>
      <c r="M134" s="17"/>
    </row>
    <row r="135" spans="1:13" ht="15">
      <c r="A135" s="13">
        <f>IF(C135&gt;0,1,)</f>
        <v>0</v>
      </c>
      <c r="B135" s="24"/>
      <c r="C135" s="23"/>
      <c r="D135" s="25"/>
      <c r="E135" s="23"/>
      <c r="F135" s="24"/>
      <c r="G135" s="29">
        <f aca="true" t="shared" si="12" ref="G135:G142">J135*K135</f>
        <v>0</v>
      </c>
      <c r="H135" s="56"/>
      <c r="J135" s="17">
        <f aca="true" t="shared" si="13" ref="J135:J149">IF(D135=$M$135,IF(C135=$L$135,B152,IF(C135=$L$136,C152,IF(C135=$L$137,D152,IF(C135=$L$138,D152,0)))),IF(D135=$M$136,IF(C135=$L$135,E152,IF(C135=$L$136,G152,IF(C135=$L$137,I152,IF(C135=$L$138,I152,0)))),0))</f>
        <v>0</v>
      </c>
      <c r="K135" s="17">
        <f aca="true" t="shared" si="14" ref="K135:K149">IF(F135&gt;0,IF(F135=1,1,IF(F135=2,0.6,0.3)),0)</f>
        <v>0</v>
      </c>
      <c r="L135" s="17" t="s">
        <v>79</v>
      </c>
      <c r="M135" s="17" t="s">
        <v>11</v>
      </c>
    </row>
    <row r="136" spans="1:13" ht="15">
      <c r="A136" s="13">
        <f aca="true" t="shared" si="15" ref="A136:A149">IF(C136&gt;0,A135+1,)</f>
        <v>0</v>
      </c>
      <c r="B136" s="24"/>
      <c r="C136" s="23"/>
      <c r="D136" s="25"/>
      <c r="E136" s="23"/>
      <c r="F136" s="24"/>
      <c r="G136" s="29">
        <f t="shared" si="12"/>
        <v>0</v>
      </c>
      <c r="H136" s="56"/>
      <c r="J136" s="17">
        <f t="shared" si="13"/>
        <v>0</v>
      </c>
      <c r="K136" s="17">
        <f t="shared" si="14"/>
        <v>0</v>
      </c>
      <c r="L136" s="17" t="s">
        <v>95</v>
      </c>
      <c r="M136" s="17" t="s">
        <v>12</v>
      </c>
    </row>
    <row r="137" spans="1:13" ht="15">
      <c r="A137" s="13">
        <f t="shared" si="15"/>
        <v>0</v>
      </c>
      <c r="B137" s="24"/>
      <c r="C137" s="23"/>
      <c r="D137" s="25"/>
      <c r="E137" s="23"/>
      <c r="F137" s="24"/>
      <c r="G137" s="29">
        <f t="shared" si="12"/>
        <v>0</v>
      </c>
      <c r="H137" s="56"/>
      <c r="J137" s="17">
        <f t="shared" si="13"/>
        <v>0</v>
      </c>
      <c r="K137" s="17">
        <f t="shared" si="14"/>
        <v>0</v>
      </c>
      <c r="L137" s="17" t="s">
        <v>16</v>
      </c>
      <c r="M137" s="17"/>
    </row>
    <row r="138" spans="1:13" ht="15">
      <c r="A138" s="13">
        <f t="shared" si="15"/>
        <v>0</v>
      </c>
      <c r="B138" s="24"/>
      <c r="C138" s="23"/>
      <c r="D138" s="25"/>
      <c r="E138" s="23"/>
      <c r="F138" s="24"/>
      <c r="G138" s="29">
        <f t="shared" si="12"/>
        <v>0</v>
      </c>
      <c r="H138" s="56"/>
      <c r="J138" s="17">
        <f t="shared" si="13"/>
        <v>0</v>
      </c>
      <c r="K138" s="17">
        <f t="shared" si="14"/>
        <v>0</v>
      </c>
      <c r="L138" s="17"/>
      <c r="M138" s="17"/>
    </row>
    <row r="139" spans="1:13" ht="15">
      <c r="A139" s="13">
        <f t="shared" si="15"/>
        <v>0</v>
      </c>
      <c r="B139" s="24"/>
      <c r="C139" s="23"/>
      <c r="D139" s="25"/>
      <c r="E139" s="23"/>
      <c r="F139" s="24"/>
      <c r="G139" s="29">
        <f t="shared" si="12"/>
        <v>0</v>
      </c>
      <c r="H139" s="56"/>
      <c r="J139" s="17">
        <f t="shared" si="13"/>
        <v>0</v>
      </c>
      <c r="K139" s="17">
        <f t="shared" si="14"/>
        <v>0</v>
      </c>
      <c r="L139" s="17"/>
      <c r="M139" s="17"/>
    </row>
    <row r="140" spans="1:13" ht="15">
      <c r="A140" s="13">
        <f t="shared" si="15"/>
        <v>0</v>
      </c>
      <c r="B140" s="24"/>
      <c r="C140" s="23"/>
      <c r="D140" s="25"/>
      <c r="E140" s="23"/>
      <c r="F140" s="24"/>
      <c r="G140" s="29">
        <f t="shared" si="12"/>
        <v>0</v>
      </c>
      <c r="H140" s="56"/>
      <c r="J140" s="17">
        <f t="shared" si="13"/>
        <v>0</v>
      </c>
      <c r="K140" s="17">
        <f t="shared" si="14"/>
        <v>0</v>
      </c>
      <c r="L140" s="17"/>
      <c r="M140" s="17"/>
    </row>
    <row r="141" spans="1:13" ht="15">
      <c r="A141" s="13">
        <f t="shared" si="15"/>
        <v>0</v>
      </c>
      <c r="B141" s="24"/>
      <c r="C141" s="23"/>
      <c r="D141" s="25"/>
      <c r="E141" s="23"/>
      <c r="F141" s="24"/>
      <c r="G141" s="29">
        <f t="shared" si="12"/>
        <v>0</v>
      </c>
      <c r="H141" s="56"/>
      <c r="J141" s="17">
        <f t="shared" si="13"/>
        <v>0</v>
      </c>
      <c r="K141" s="17">
        <f t="shared" si="14"/>
        <v>0</v>
      </c>
      <c r="L141" s="17"/>
      <c r="M141" s="17"/>
    </row>
    <row r="142" spans="1:13" ht="15">
      <c r="A142" s="13">
        <f t="shared" si="15"/>
        <v>0</v>
      </c>
      <c r="B142" s="24"/>
      <c r="C142" s="23"/>
      <c r="D142" s="25"/>
      <c r="E142" s="23"/>
      <c r="F142" s="24"/>
      <c r="G142" s="29">
        <f t="shared" si="12"/>
        <v>0</v>
      </c>
      <c r="H142" s="56"/>
      <c r="J142" s="17">
        <f t="shared" si="13"/>
        <v>0</v>
      </c>
      <c r="K142" s="17">
        <f t="shared" si="14"/>
        <v>0</v>
      </c>
      <c r="L142" s="17"/>
      <c r="M142" s="17"/>
    </row>
    <row r="143" spans="1:13" ht="15">
      <c r="A143" s="13">
        <f t="shared" si="15"/>
        <v>0</v>
      </c>
      <c r="B143" s="24"/>
      <c r="C143" s="23"/>
      <c r="D143" s="25"/>
      <c r="E143" s="23"/>
      <c r="F143" s="24"/>
      <c r="G143" s="29">
        <f aca="true" t="shared" si="16" ref="G143:G149">J143*K143</f>
        <v>0</v>
      </c>
      <c r="H143" s="56"/>
      <c r="J143" s="17">
        <f t="shared" si="13"/>
        <v>0</v>
      </c>
      <c r="K143" s="17">
        <f t="shared" si="14"/>
        <v>0</v>
      </c>
      <c r="L143" s="17"/>
      <c r="M143" s="17"/>
    </row>
    <row r="144" spans="1:13" ht="15">
      <c r="A144" s="13">
        <f t="shared" si="15"/>
        <v>0</v>
      </c>
      <c r="B144" s="24"/>
      <c r="C144" s="23"/>
      <c r="D144" s="25"/>
      <c r="E144" s="23"/>
      <c r="F144" s="24"/>
      <c r="G144" s="29">
        <f t="shared" si="16"/>
        <v>0</v>
      </c>
      <c r="H144" s="56"/>
      <c r="J144" s="17">
        <f t="shared" si="13"/>
        <v>0</v>
      </c>
      <c r="K144" s="17">
        <f t="shared" si="14"/>
        <v>0</v>
      </c>
      <c r="L144" s="17"/>
      <c r="M144" s="17"/>
    </row>
    <row r="145" spans="1:13" ht="15">
      <c r="A145" s="13">
        <f t="shared" si="15"/>
        <v>0</v>
      </c>
      <c r="B145" s="24"/>
      <c r="C145" s="23"/>
      <c r="D145" s="25"/>
      <c r="E145" s="23"/>
      <c r="F145" s="24"/>
      <c r="G145" s="29">
        <f t="shared" si="16"/>
        <v>0</v>
      </c>
      <c r="H145" s="56"/>
      <c r="J145" s="17">
        <f t="shared" si="13"/>
        <v>0</v>
      </c>
      <c r="K145" s="17">
        <f t="shared" si="14"/>
        <v>0</v>
      </c>
      <c r="L145" s="17"/>
      <c r="M145" s="17"/>
    </row>
    <row r="146" spans="1:13" ht="15">
      <c r="A146" s="13">
        <f t="shared" si="15"/>
        <v>0</v>
      </c>
      <c r="B146" s="24"/>
      <c r="C146" s="23"/>
      <c r="D146" s="25"/>
      <c r="E146" s="23"/>
      <c r="F146" s="24"/>
      <c r="G146" s="29">
        <f t="shared" si="16"/>
        <v>0</v>
      </c>
      <c r="H146" s="56"/>
      <c r="J146" s="17">
        <f t="shared" si="13"/>
        <v>0</v>
      </c>
      <c r="K146" s="17">
        <f t="shared" si="14"/>
        <v>0</v>
      </c>
      <c r="L146" s="17"/>
      <c r="M146" s="17"/>
    </row>
    <row r="147" spans="1:13" ht="15">
      <c r="A147" s="13">
        <f t="shared" si="15"/>
        <v>0</v>
      </c>
      <c r="B147" s="24"/>
      <c r="C147" s="23"/>
      <c r="D147" s="25"/>
      <c r="E147" s="23"/>
      <c r="F147" s="24"/>
      <c r="G147" s="29">
        <f t="shared" si="16"/>
        <v>0</v>
      </c>
      <c r="H147" s="56"/>
      <c r="J147" s="17">
        <f t="shared" si="13"/>
        <v>0</v>
      </c>
      <c r="K147" s="17">
        <f t="shared" si="14"/>
        <v>0</v>
      </c>
      <c r="L147" s="17"/>
      <c r="M147" s="17"/>
    </row>
    <row r="148" spans="1:13" ht="15">
      <c r="A148" s="13">
        <f t="shared" si="15"/>
        <v>0</v>
      </c>
      <c r="B148" s="24"/>
      <c r="C148" s="23"/>
      <c r="D148" s="25"/>
      <c r="E148" s="23"/>
      <c r="F148" s="24"/>
      <c r="G148" s="29">
        <f t="shared" si="16"/>
        <v>0</v>
      </c>
      <c r="H148" s="56"/>
      <c r="J148" s="17">
        <f t="shared" si="13"/>
        <v>0</v>
      </c>
      <c r="K148" s="17">
        <f t="shared" si="14"/>
        <v>0</v>
      </c>
      <c r="L148" s="17"/>
      <c r="M148" s="17"/>
    </row>
    <row r="149" spans="1:13" ht="15">
      <c r="A149" s="13">
        <f t="shared" si="15"/>
        <v>0</v>
      </c>
      <c r="B149" s="24"/>
      <c r="C149" s="23"/>
      <c r="D149" s="25"/>
      <c r="E149" s="23"/>
      <c r="F149" s="24"/>
      <c r="G149" s="29">
        <f t="shared" si="16"/>
        <v>0</v>
      </c>
      <c r="H149" s="56"/>
      <c r="J149" s="17">
        <f t="shared" si="13"/>
        <v>0</v>
      </c>
      <c r="K149" s="17">
        <f t="shared" si="14"/>
        <v>0</v>
      </c>
      <c r="L149" s="17"/>
      <c r="M149" s="17"/>
    </row>
    <row r="150" spans="5:6" ht="15">
      <c r="E150" s="4"/>
      <c r="F150" s="4"/>
    </row>
    <row r="151" spans="1:10" ht="15" hidden="1">
      <c r="A151" s="17"/>
      <c r="B151" s="18" t="s">
        <v>50</v>
      </c>
      <c r="C151" s="18" t="s">
        <v>52</v>
      </c>
      <c r="D151" s="18" t="s">
        <v>51</v>
      </c>
      <c r="E151" s="18" t="s">
        <v>53</v>
      </c>
      <c r="F151" s="18"/>
      <c r="G151" s="18" t="s">
        <v>54</v>
      </c>
      <c r="H151" s="18"/>
      <c r="I151" s="18" t="s">
        <v>55</v>
      </c>
      <c r="J151" s="17"/>
    </row>
    <row r="152" spans="1:10" ht="15" hidden="1">
      <c r="A152" s="17"/>
      <c r="B152" s="17">
        <f aca="true" t="shared" si="17" ref="B152:B166">IF($E135&gt;0,IF($E135&lt;51,5,IF($E135&lt;301,8,12)),0)</f>
        <v>0</v>
      </c>
      <c r="C152" s="17">
        <f aca="true" t="shared" si="18" ref="C152:C166">IF($E135&gt;0,IF($E135&lt;51,8,IF($E135&lt;301,12,18)),0)</f>
        <v>0</v>
      </c>
      <c r="D152" s="17">
        <f aca="true" t="shared" si="19" ref="D152:D166">IF($E135&gt;0,IF($E135&lt;51,12,IF($E135&lt;301,18,24)),0)</f>
        <v>0</v>
      </c>
      <c r="E152" s="17">
        <f aca="true" t="shared" si="20" ref="E152:E166">IF($E135&gt;0,IF($E135&lt;51,1,IF($E135&lt;301,3,5)),0)</f>
        <v>0</v>
      </c>
      <c r="F152" s="17"/>
      <c r="G152" s="17">
        <f aca="true" t="shared" si="21" ref="G152:G166">IF($E135&gt;0,IF($E135&lt;51,3,IF($E135&lt;301,5,8)),0)</f>
        <v>0</v>
      </c>
      <c r="H152" s="17"/>
      <c r="I152" s="17">
        <f aca="true" t="shared" si="22" ref="I152:I166">IF($E135&gt;0,IF($E135&lt;51,5,IF($E135&lt;301,8,12)),0)</f>
        <v>0</v>
      </c>
      <c r="J152" s="17"/>
    </row>
    <row r="153" spans="1:10" ht="15" hidden="1">
      <c r="A153" s="17"/>
      <c r="B153" s="17">
        <f t="shared" si="17"/>
        <v>0</v>
      </c>
      <c r="C153" s="17">
        <f t="shared" si="18"/>
        <v>0</v>
      </c>
      <c r="D153" s="17">
        <f t="shared" si="19"/>
        <v>0</v>
      </c>
      <c r="E153" s="17">
        <f t="shared" si="20"/>
        <v>0</v>
      </c>
      <c r="F153" s="17"/>
      <c r="G153" s="17">
        <f t="shared" si="21"/>
        <v>0</v>
      </c>
      <c r="H153" s="17"/>
      <c r="I153" s="17">
        <f t="shared" si="22"/>
        <v>0</v>
      </c>
      <c r="J153" s="17"/>
    </row>
    <row r="154" spans="1:10" ht="15" hidden="1">
      <c r="A154" s="17"/>
      <c r="B154" s="17">
        <f t="shared" si="17"/>
        <v>0</v>
      </c>
      <c r="C154" s="17">
        <f t="shared" si="18"/>
        <v>0</v>
      </c>
      <c r="D154" s="17">
        <f t="shared" si="19"/>
        <v>0</v>
      </c>
      <c r="E154" s="17">
        <f t="shared" si="20"/>
        <v>0</v>
      </c>
      <c r="F154" s="17"/>
      <c r="G154" s="17">
        <f t="shared" si="21"/>
        <v>0</v>
      </c>
      <c r="H154" s="17"/>
      <c r="I154" s="17">
        <f t="shared" si="22"/>
        <v>0</v>
      </c>
      <c r="J154" s="17"/>
    </row>
    <row r="155" spans="1:10" ht="15" hidden="1">
      <c r="A155" s="17"/>
      <c r="B155" s="17">
        <f t="shared" si="17"/>
        <v>0</v>
      </c>
      <c r="C155" s="17">
        <f t="shared" si="18"/>
        <v>0</v>
      </c>
      <c r="D155" s="17">
        <f t="shared" si="19"/>
        <v>0</v>
      </c>
      <c r="E155" s="17">
        <f t="shared" si="20"/>
        <v>0</v>
      </c>
      <c r="F155" s="17"/>
      <c r="G155" s="17">
        <f t="shared" si="21"/>
        <v>0</v>
      </c>
      <c r="H155" s="17"/>
      <c r="I155" s="17">
        <f t="shared" si="22"/>
        <v>0</v>
      </c>
      <c r="J155" s="17"/>
    </row>
    <row r="156" spans="1:10" ht="15" hidden="1">
      <c r="A156" s="17"/>
      <c r="B156" s="17">
        <f t="shared" si="17"/>
        <v>0</v>
      </c>
      <c r="C156" s="17">
        <f t="shared" si="18"/>
        <v>0</v>
      </c>
      <c r="D156" s="17">
        <f t="shared" si="19"/>
        <v>0</v>
      </c>
      <c r="E156" s="17">
        <f t="shared" si="20"/>
        <v>0</v>
      </c>
      <c r="F156" s="17"/>
      <c r="G156" s="17">
        <f t="shared" si="21"/>
        <v>0</v>
      </c>
      <c r="H156" s="17"/>
      <c r="I156" s="17">
        <f t="shared" si="22"/>
        <v>0</v>
      </c>
      <c r="J156" s="17"/>
    </row>
    <row r="157" spans="1:10" ht="15" hidden="1">
      <c r="A157" s="17"/>
      <c r="B157" s="17">
        <f t="shared" si="17"/>
        <v>0</v>
      </c>
      <c r="C157" s="17">
        <f t="shared" si="18"/>
        <v>0</v>
      </c>
      <c r="D157" s="17">
        <f t="shared" si="19"/>
        <v>0</v>
      </c>
      <c r="E157" s="17">
        <f t="shared" si="20"/>
        <v>0</v>
      </c>
      <c r="F157" s="17"/>
      <c r="G157" s="17">
        <f t="shared" si="21"/>
        <v>0</v>
      </c>
      <c r="H157" s="17"/>
      <c r="I157" s="17">
        <f t="shared" si="22"/>
        <v>0</v>
      </c>
      <c r="J157" s="17"/>
    </row>
    <row r="158" spans="1:10" ht="15" hidden="1">
      <c r="A158" s="17"/>
      <c r="B158" s="17">
        <f t="shared" si="17"/>
        <v>0</v>
      </c>
      <c r="C158" s="17">
        <f t="shared" si="18"/>
        <v>0</v>
      </c>
      <c r="D158" s="17">
        <f t="shared" si="19"/>
        <v>0</v>
      </c>
      <c r="E158" s="17">
        <f t="shared" si="20"/>
        <v>0</v>
      </c>
      <c r="F158" s="17"/>
      <c r="G158" s="17">
        <f t="shared" si="21"/>
        <v>0</v>
      </c>
      <c r="H158" s="17"/>
      <c r="I158" s="17">
        <f t="shared" si="22"/>
        <v>0</v>
      </c>
      <c r="J158" s="17"/>
    </row>
    <row r="159" spans="1:10" ht="15" hidden="1">
      <c r="A159" s="17"/>
      <c r="B159" s="17">
        <f t="shared" si="17"/>
        <v>0</v>
      </c>
      <c r="C159" s="17">
        <f t="shared" si="18"/>
        <v>0</v>
      </c>
      <c r="D159" s="17">
        <f t="shared" si="19"/>
        <v>0</v>
      </c>
      <c r="E159" s="17">
        <f t="shared" si="20"/>
        <v>0</v>
      </c>
      <c r="F159" s="17"/>
      <c r="G159" s="17">
        <f t="shared" si="21"/>
        <v>0</v>
      </c>
      <c r="H159" s="17"/>
      <c r="I159" s="17">
        <f t="shared" si="22"/>
        <v>0</v>
      </c>
      <c r="J159" s="17"/>
    </row>
    <row r="160" spans="1:10" ht="15" hidden="1">
      <c r="A160" s="17"/>
      <c r="B160" s="17">
        <f t="shared" si="17"/>
        <v>0</v>
      </c>
      <c r="C160" s="17">
        <f t="shared" si="18"/>
        <v>0</v>
      </c>
      <c r="D160" s="17">
        <f t="shared" si="19"/>
        <v>0</v>
      </c>
      <c r="E160" s="17">
        <f t="shared" si="20"/>
        <v>0</v>
      </c>
      <c r="F160" s="17"/>
      <c r="G160" s="17">
        <f t="shared" si="21"/>
        <v>0</v>
      </c>
      <c r="H160" s="17"/>
      <c r="I160" s="17">
        <f t="shared" si="22"/>
        <v>0</v>
      </c>
      <c r="J160" s="17"/>
    </row>
    <row r="161" spans="1:10" ht="15" hidden="1">
      <c r="A161" s="17"/>
      <c r="B161" s="17">
        <f t="shared" si="17"/>
        <v>0</v>
      </c>
      <c r="C161" s="17">
        <f t="shared" si="18"/>
        <v>0</v>
      </c>
      <c r="D161" s="17">
        <f t="shared" si="19"/>
        <v>0</v>
      </c>
      <c r="E161" s="17">
        <f t="shared" si="20"/>
        <v>0</v>
      </c>
      <c r="F161" s="17"/>
      <c r="G161" s="17">
        <f t="shared" si="21"/>
        <v>0</v>
      </c>
      <c r="H161" s="17"/>
      <c r="I161" s="17">
        <f t="shared" si="22"/>
        <v>0</v>
      </c>
      <c r="J161" s="17"/>
    </row>
    <row r="162" spans="1:10" ht="15" hidden="1">
      <c r="A162" s="17"/>
      <c r="B162" s="17">
        <f t="shared" si="17"/>
        <v>0</v>
      </c>
      <c r="C162" s="17">
        <f t="shared" si="18"/>
        <v>0</v>
      </c>
      <c r="D162" s="17">
        <f t="shared" si="19"/>
        <v>0</v>
      </c>
      <c r="E162" s="17">
        <f t="shared" si="20"/>
        <v>0</v>
      </c>
      <c r="F162" s="17"/>
      <c r="G162" s="17">
        <f t="shared" si="21"/>
        <v>0</v>
      </c>
      <c r="H162" s="17"/>
      <c r="I162" s="17">
        <f t="shared" si="22"/>
        <v>0</v>
      </c>
      <c r="J162" s="17"/>
    </row>
    <row r="163" spans="1:10" ht="15" hidden="1">
      <c r="A163" s="17"/>
      <c r="B163" s="17">
        <f t="shared" si="17"/>
        <v>0</v>
      </c>
      <c r="C163" s="17">
        <f t="shared" si="18"/>
        <v>0</v>
      </c>
      <c r="D163" s="17">
        <f t="shared" si="19"/>
        <v>0</v>
      </c>
      <c r="E163" s="17">
        <f t="shared" si="20"/>
        <v>0</v>
      </c>
      <c r="F163" s="17"/>
      <c r="G163" s="17">
        <f t="shared" si="21"/>
        <v>0</v>
      </c>
      <c r="H163" s="17"/>
      <c r="I163" s="17">
        <f t="shared" si="22"/>
        <v>0</v>
      </c>
      <c r="J163" s="17"/>
    </row>
    <row r="164" spans="1:10" ht="15" hidden="1">
      <c r="A164" s="17"/>
      <c r="B164" s="17">
        <f t="shared" si="17"/>
        <v>0</v>
      </c>
      <c r="C164" s="17">
        <f t="shared" si="18"/>
        <v>0</v>
      </c>
      <c r="D164" s="17">
        <f t="shared" si="19"/>
        <v>0</v>
      </c>
      <c r="E164" s="17">
        <f t="shared" si="20"/>
        <v>0</v>
      </c>
      <c r="F164" s="17"/>
      <c r="G164" s="17">
        <f t="shared" si="21"/>
        <v>0</v>
      </c>
      <c r="H164" s="17"/>
      <c r="I164" s="17">
        <f t="shared" si="22"/>
        <v>0</v>
      </c>
      <c r="J164" s="17"/>
    </row>
    <row r="165" spans="1:10" ht="15" hidden="1">
      <c r="A165" s="17"/>
      <c r="B165" s="17">
        <f t="shared" si="17"/>
        <v>0</v>
      </c>
      <c r="C165" s="17">
        <f t="shared" si="18"/>
        <v>0</v>
      </c>
      <c r="D165" s="17">
        <f t="shared" si="19"/>
        <v>0</v>
      </c>
      <c r="E165" s="17">
        <f t="shared" si="20"/>
        <v>0</v>
      </c>
      <c r="F165" s="17"/>
      <c r="G165" s="17">
        <f t="shared" si="21"/>
        <v>0</v>
      </c>
      <c r="H165" s="17"/>
      <c r="I165" s="17">
        <f t="shared" si="22"/>
        <v>0</v>
      </c>
      <c r="J165" s="17"/>
    </row>
    <row r="166" spans="1:10" ht="15" hidden="1">
      <c r="A166" s="17"/>
      <c r="B166" s="17">
        <f t="shared" si="17"/>
        <v>0</v>
      </c>
      <c r="C166" s="17">
        <f t="shared" si="18"/>
        <v>0</v>
      </c>
      <c r="D166" s="17">
        <f t="shared" si="19"/>
        <v>0</v>
      </c>
      <c r="E166" s="17">
        <f t="shared" si="20"/>
        <v>0</v>
      </c>
      <c r="F166" s="17"/>
      <c r="G166" s="17">
        <f t="shared" si="21"/>
        <v>0</v>
      </c>
      <c r="H166" s="17"/>
      <c r="I166" s="17">
        <f t="shared" si="22"/>
        <v>0</v>
      </c>
      <c r="J166" s="17"/>
    </row>
    <row r="167" spans="1:10" ht="15" hidden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5" hidden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70" spans="1:8" ht="15.75">
      <c r="A170" s="10" t="s">
        <v>41</v>
      </c>
      <c r="G170" s="14">
        <f>SUM(G174:G195)</f>
        <v>0</v>
      </c>
      <c r="H170" s="16"/>
    </row>
    <row r="171" spans="1:8" ht="27" customHeight="1">
      <c r="A171" s="10"/>
      <c r="B171" s="69" t="s">
        <v>74</v>
      </c>
      <c r="C171" s="68"/>
      <c r="D171" s="68"/>
      <c r="E171" s="68"/>
      <c r="F171" s="32"/>
      <c r="G171" s="16"/>
      <c r="H171" s="16"/>
    </row>
    <row r="173" spans="2:8" ht="15.75">
      <c r="B173" s="15" t="s">
        <v>112</v>
      </c>
      <c r="C173" s="15" t="s">
        <v>10</v>
      </c>
      <c r="D173" s="51" t="s">
        <v>119</v>
      </c>
      <c r="E173" s="15" t="s">
        <v>80</v>
      </c>
      <c r="F173" s="15" t="s">
        <v>25</v>
      </c>
      <c r="G173" s="15" t="s">
        <v>8</v>
      </c>
      <c r="H173" s="55"/>
    </row>
    <row r="174" spans="1:17" ht="15">
      <c r="A174" s="13">
        <f>IF(D174&gt;0,1,)</f>
        <v>0</v>
      </c>
      <c r="B174" s="26"/>
      <c r="C174" s="23"/>
      <c r="D174" s="25"/>
      <c r="E174" s="23"/>
      <c r="F174" s="26"/>
      <c r="G174" s="29">
        <f>(J174+K174)*M174</f>
        <v>0</v>
      </c>
      <c r="H174" s="56"/>
      <c r="J174" s="17">
        <f aca="true" t="shared" si="23" ref="J174:J195">IF(D174=$O$174,3,IF(D174=$O$175,6,))</f>
        <v>0</v>
      </c>
      <c r="K174" s="17">
        <f aca="true" t="shared" si="24" ref="K174:K195">IF(E174=$P$174,1,IF(F174&gt;0,IF(F174&lt;6001,2,IF(F174&lt;12001,3,L174)),0))</f>
        <v>0</v>
      </c>
      <c r="L174" s="19">
        <f aca="true" t="shared" si="25" ref="L174:L195">IF(INT((F174-1)/6000)+3&gt;25,25,INT((F174-1)/6000)+3)</f>
        <v>2</v>
      </c>
      <c r="M174" s="17">
        <f aca="true" t="shared" si="26" ref="M174:M195">IF(C174=$Q$174,1,IF(C174=$Q$175,0.2,0))</f>
        <v>0</v>
      </c>
      <c r="O174" s="2" t="s">
        <v>23</v>
      </c>
      <c r="P174" s="2" t="s">
        <v>26</v>
      </c>
      <c r="Q174" s="2" t="s">
        <v>20</v>
      </c>
    </row>
    <row r="175" spans="1:17" ht="15">
      <c r="A175" s="13">
        <f aca="true" t="shared" si="27" ref="A175:A195">IF(D175&gt;0,A174+1,)</f>
        <v>0</v>
      </c>
      <c r="B175" s="26"/>
      <c r="C175" s="23"/>
      <c r="D175" s="25"/>
      <c r="E175" s="23"/>
      <c r="F175" s="26"/>
      <c r="G175" s="29">
        <f>(J175+K175)*M175</f>
        <v>0</v>
      </c>
      <c r="H175" s="56"/>
      <c r="J175" s="17">
        <f t="shared" si="23"/>
        <v>0</v>
      </c>
      <c r="K175" s="17">
        <f t="shared" si="24"/>
        <v>0</v>
      </c>
      <c r="L175" s="19">
        <f t="shared" si="25"/>
        <v>2</v>
      </c>
      <c r="M175" s="17">
        <f t="shared" si="26"/>
        <v>0</v>
      </c>
      <c r="O175" s="2" t="s">
        <v>24</v>
      </c>
      <c r="P175" s="2" t="s">
        <v>27</v>
      </c>
      <c r="Q175" s="2" t="s">
        <v>21</v>
      </c>
    </row>
    <row r="176" spans="1:15" ht="15">
      <c r="A176" s="13">
        <f t="shared" si="27"/>
        <v>0</v>
      </c>
      <c r="B176" s="26"/>
      <c r="C176" s="23"/>
      <c r="D176" s="25"/>
      <c r="E176" s="23"/>
      <c r="F176" s="26"/>
      <c r="G176" s="29">
        <f>(J176+K176)*M176</f>
        <v>0</v>
      </c>
      <c r="H176" s="56"/>
      <c r="J176" s="17">
        <f t="shared" si="23"/>
        <v>0</v>
      </c>
      <c r="K176" s="17">
        <f t="shared" si="24"/>
        <v>0</v>
      </c>
      <c r="L176" s="19">
        <f t="shared" si="25"/>
        <v>2</v>
      </c>
      <c r="M176" s="17">
        <f t="shared" si="26"/>
        <v>0</v>
      </c>
      <c r="O176" s="2" t="s">
        <v>0</v>
      </c>
    </row>
    <row r="177" spans="1:15" ht="15">
      <c r="A177" s="13">
        <f t="shared" si="27"/>
        <v>0</v>
      </c>
      <c r="B177" s="26"/>
      <c r="C177" s="23"/>
      <c r="D177" s="25"/>
      <c r="E177" s="23"/>
      <c r="F177" s="26"/>
      <c r="G177" s="29">
        <f>(J177+K177)*M177</f>
        <v>0</v>
      </c>
      <c r="H177" s="56"/>
      <c r="J177" s="17">
        <f t="shared" si="23"/>
        <v>0</v>
      </c>
      <c r="K177" s="17">
        <f t="shared" si="24"/>
        <v>0</v>
      </c>
      <c r="L177" s="19">
        <f t="shared" si="25"/>
        <v>2</v>
      </c>
      <c r="M177" s="17">
        <f t="shared" si="26"/>
        <v>0</v>
      </c>
      <c r="O177" s="2"/>
    </row>
    <row r="178" spans="1:15" ht="15">
      <c r="A178" s="13">
        <f t="shared" si="27"/>
        <v>0</v>
      </c>
      <c r="B178" s="26"/>
      <c r="C178" s="23"/>
      <c r="D178" s="25"/>
      <c r="E178" s="23"/>
      <c r="F178" s="26"/>
      <c r="G178" s="29">
        <f aca="true" t="shared" si="28" ref="G178:G195">(J178+K178)*M178</f>
        <v>0</v>
      </c>
      <c r="H178" s="56"/>
      <c r="J178" s="17">
        <f t="shared" si="23"/>
        <v>0</v>
      </c>
      <c r="K178" s="17">
        <f t="shared" si="24"/>
        <v>0</v>
      </c>
      <c r="L178" s="19">
        <f t="shared" si="25"/>
        <v>2</v>
      </c>
      <c r="M178" s="17">
        <f t="shared" si="26"/>
        <v>0</v>
      </c>
      <c r="O178" s="2"/>
    </row>
    <row r="179" spans="1:15" ht="15">
      <c r="A179" s="13">
        <f t="shared" si="27"/>
        <v>0</v>
      </c>
      <c r="B179" s="26"/>
      <c r="C179" s="23"/>
      <c r="D179" s="25"/>
      <c r="E179" s="23"/>
      <c r="F179" s="26"/>
      <c r="G179" s="29">
        <f t="shared" si="28"/>
        <v>0</v>
      </c>
      <c r="H179" s="56"/>
      <c r="J179" s="17">
        <f t="shared" si="23"/>
        <v>0</v>
      </c>
      <c r="K179" s="17">
        <f t="shared" si="24"/>
        <v>0</v>
      </c>
      <c r="L179" s="19">
        <f t="shared" si="25"/>
        <v>2</v>
      </c>
      <c r="M179" s="17">
        <f t="shared" si="26"/>
        <v>0</v>
      </c>
      <c r="O179" s="2"/>
    </row>
    <row r="180" spans="1:15" ht="15">
      <c r="A180" s="13">
        <f t="shared" si="27"/>
        <v>0</v>
      </c>
      <c r="B180" s="26"/>
      <c r="C180" s="23"/>
      <c r="D180" s="25"/>
      <c r="E180" s="23"/>
      <c r="F180" s="26"/>
      <c r="G180" s="29">
        <f t="shared" si="28"/>
        <v>0</v>
      </c>
      <c r="H180" s="56"/>
      <c r="J180" s="17">
        <f t="shared" si="23"/>
        <v>0</v>
      </c>
      <c r="K180" s="17">
        <f t="shared" si="24"/>
        <v>0</v>
      </c>
      <c r="L180" s="19">
        <f t="shared" si="25"/>
        <v>2</v>
      </c>
      <c r="M180" s="17">
        <f t="shared" si="26"/>
        <v>0</v>
      </c>
      <c r="O180" s="2"/>
    </row>
    <row r="181" spans="1:15" ht="15">
      <c r="A181" s="13">
        <f t="shared" si="27"/>
        <v>0</v>
      </c>
      <c r="B181" s="26"/>
      <c r="C181" s="23"/>
      <c r="D181" s="25"/>
      <c r="E181" s="23"/>
      <c r="F181" s="26"/>
      <c r="G181" s="29">
        <f t="shared" si="28"/>
        <v>0</v>
      </c>
      <c r="H181" s="56"/>
      <c r="J181" s="17">
        <f t="shared" si="23"/>
        <v>0</v>
      </c>
      <c r="K181" s="17">
        <f t="shared" si="24"/>
        <v>0</v>
      </c>
      <c r="L181" s="19">
        <f t="shared" si="25"/>
        <v>2</v>
      </c>
      <c r="M181" s="17">
        <f t="shared" si="26"/>
        <v>0</v>
      </c>
      <c r="O181" s="2"/>
    </row>
    <row r="182" spans="1:15" ht="15">
      <c r="A182" s="13">
        <f t="shared" si="27"/>
        <v>0</v>
      </c>
      <c r="B182" s="26"/>
      <c r="C182" s="23"/>
      <c r="D182" s="25"/>
      <c r="E182" s="23"/>
      <c r="F182" s="26"/>
      <c r="G182" s="29">
        <f t="shared" si="28"/>
        <v>0</v>
      </c>
      <c r="H182" s="56"/>
      <c r="J182" s="17">
        <f t="shared" si="23"/>
        <v>0</v>
      </c>
      <c r="K182" s="17">
        <f t="shared" si="24"/>
        <v>0</v>
      </c>
      <c r="L182" s="19">
        <f t="shared" si="25"/>
        <v>2</v>
      </c>
      <c r="M182" s="17">
        <f t="shared" si="26"/>
        <v>0</v>
      </c>
      <c r="O182" s="2"/>
    </row>
    <row r="183" spans="1:15" ht="15">
      <c r="A183" s="13">
        <f t="shared" si="27"/>
        <v>0</v>
      </c>
      <c r="B183" s="26"/>
      <c r="C183" s="23"/>
      <c r="D183" s="25"/>
      <c r="E183" s="23"/>
      <c r="F183" s="26"/>
      <c r="G183" s="29">
        <f t="shared" si="28"/>
        <v>0</v>
      </c>
      <c r="H183" s="56"/>
      <c r="J183" s="17">
        <f t="shared" si="23"/>
        <v>0</v>
      </c>
      <c r="K183" s="17">
        <f t="shared" si="24"/>
        <v>0</v>
      </c>
      <c r="L183" s="19">
        <f t="shared" si="25"/>
        <v>2</v>
      </c>
      <c r="M183" s="17">
        <f t="shared" si="26"/>
        <v>0</v>
      </c>
      <c r="O183" s="2"/>
    </row>
    <row r="184" spans="1:15" ht="15">
      <c r="A184" s="13">
        <f t="shared" si="27"/>
        <v>0</v>
      </c>
      <c r="B184" s="26"/>
      <c r="C184" s="23"/>
      <c r="D184" s="25"/>
      <c r="E184" s="23"/>
      <c r="F184" s="26"/>
      <c r="G184" s="29">
        <f t="shared" si="28"/>
        <v>0</v>
      </c>
      <c r="H184" s="56"/>
      <c r="J184" s="17">
        <f t="shared" si="23"/>
        <v>0</v>
      </c>
      <c r="K184" s="17">
        <f t="shared" si="24"/>
        <v>0</v>
      </c>
      <c r="L184" s="19">
        <f t="shared" si="25"/>
        <v>2</v>
      </c>
      <c r="M184" s="17">
        <f t="shared" si="26"/>
        <v>0</v>
      </c>
      <c r="O184" s="2"/>
    </row>
    <row r="185" spans="1:15" ht="15">
      <c r="A185" s="13">
        <f t="shared" si="27"/>
        <v>0</v>
      </c>
      <c r="B185" s="26"/>
      <c r="C185" s="23"/>
      <c r="D185" s="25"/>
      <c r="E185" s="23"/>
      <c r="F185" s="26"/>
      <c r="G185" s="29">
        <f t="shared" si="28"/>
        <v>0</v>
      </c>
      <c r="H185" s="56"/>
      <c r="J185" s="17">
        <f t="shared" si="23"/>
        <v>0</v>
      </c>
      <c r="K185" s="17">
        <f t="shared" si="24"/>
        <v>0</v>
      </c>
      <c r="L185" s="19">
        <f t="shared" si="25"/>
        <v>2</v>
      </c>
      <c r="M185" s="17">
        <f t="shared" si="26"/>
        <v>0</v>
      </c>
      <c r="O185" s="2"/>
    </row>
    <row r="186" spans="1:15" ht="15">
      <c r="A186" s="13">
        <f t="shared" si="27"/>
        <v>0</v>
      </c>
      <c r="B186" s="26"/>
      <c r="C186" s="23"/>
      <c r="D186" s="25"/>
      <c r="E186" s="23"/>
      <c r="F186" s="26"/>
      <c r="G186" s="29">
        <f t="shared" si="28"/>
        <v>0</v>
      </c>
      <c r="H186" s="56"/>
      <c r="J186" s="17">
        <f t="shared" si="23"/>
        <v>0</v>
      </c>
      <c r="K186" s="17">
        <f t="shared" si="24"/>
        <v>0</v>
      </c>
      <c r="L186" s="19">
        <f t="shared" si="25"/>
        <v>2</v>
      </c>
      <c r="M186" s="17">
        <f t="shared" si="26"/>
        <v>0</v>
      </c>
      <c r="O186" s="2"/>
    </row>
    <row r="187" spans="1:15" ht="15">
      <c r="A187" s="13">
        <f t="shared" si="27"/>
        <v>0</v>
      </c>
      <c r="B187" s="26"/>
      <c r="C187" s="23"/>
      <c r="D187" s="25"/>
      <c r="E187" s="23"/>
      <c r="F187" s="26"/>
      <c r="G187" s="29">
        <f t="shared" si="28"/>
        <v>0</v>
      </c>
      <c r="H187" s="56"/>
      <c r="J187" s="17">
        <f t="shared" si="23"/>
        <v>0</v>
      </c>
      <c r="K187" s="17">
        <f t="shared" si="24"/>
        <v>0</v>
      </c>
      <c r="L187" s="19">
        <f t="shared" si="25"/>
        <v>2</v>
      </c>
      <c r="M187" s="17">
        <f t="shared" si="26"/>
        <v>0</v>
      </c>
      <c r="O187" s="2"/>
    </row>
    <row r="188" spans="1:15" ht="15">
      <c r="A188" s="13">
        <f t="shared" si="27"/>
        <v>0</v>
      </c>
      <c r="B188" s="26"/>
      <c r="C188" s="23"/>
      <c r="D188" s="25"/>
      <c r="E188" s="23"/>
      <c r="F188" s="26"/>
      <c r="G188" s="29">
        <f t="shared" si="28"/>
        <v>0</v>
      </c>
      <c r="H188" s="56"/>
      <c r="J188" s="17">
        <f t="shared" si="23"/>
        <v>0</v>
      </c>
      <c r="K188" s="17">
        <f t="shared" si="24"/>
        <v>0</v>
      </c>
      <c r="L188" s="19">
        <f t="shared" si="25"/>
        <v>2</v>
      </c>
      <c r="M188" s="17">
        <f t="shared" si="26"/>
        <v>0</v>
      </c>
      <c r="O188" s="2"/>
    </row>
    <row r="189" spans="1:15" ht="15">
      <c r="A189" s="13">
        <f t="shared" si="27"/>
        <v>0</v>
      </c>
      <c r="B189" s="26"/>
      <c r="C189" s="23"/>
      <c r="D189" s="25"/>
      <c r="E189" s="23"/>
      <c r="F189" s="26"/>
      <c r="G189" s="29">
        <f t="shared" si="28"/>
        <v>0</v>
      </c>
      <c r="H189" s="56"/>
      <c r="J189" s="17">
        <f t="shared" si="23"/>
        <v>0</v>
      </c>
      <c r="K189" s="17">
        <f t="shared" si="24"/>
        <v>0</v>
      </c>
      <c r="L189" s="19">
        <f t="shared" si="25"/>
        <v>2</v>
      </c>
      <c r="M189" s="17">
        <f t="shared" si="26"/>
        <v>0</v>
      </c>
      <c r="O189" s="2"/>
    </row>
    <row r="190" spans="1:15" ht="15">
      <c r="A190" s="13">
        <f t="shared" si="27"/>
        <v>0</v>
      </c>
      <c r="B190" s="26"/>
      <c r="C190" s="23"/>
      <c r="D190" s="25"/>
      <c r="E190" s="23"/>
      <c r="F190" s="26"/>
      <c r="G190" s="29">
        <f t="shared" si="28"/>
        <v>0</v>
      </c>
      <c r="H190" s="56"/>
      <c r="J190" s="17">
        <f t="shared" si="23"/>
        <v>0</v>
      </c>
      <c r="K190" s="17">
        <f t="shared" si="24"/>
        <v>0</v>
      </c>
      <c r="L190" s="19">
        <f t="shared" si="25"/>
        <v>2</v>
      </c>
      <c r="M190" s="17">
        <f t="shared" si="26"/>
        <v>0</v>
      </c>
      <c r="O190" s="2"/>
    </row>
    <row r="191" spans="1:15" ht="15">
      <c r="A191" s="13">
        <f t="shared" si="27"/>
        <v>0</v>
      </c>
      <c r="B191" s="26"/>
      <c r="C191" s="23"/>
      <c r="D191" s="25"/>
      <c r="E191" s="23"/>
      <c r="F191" s="26"/>
      <c r="G191" s="29">
        <f t="shared" si="28"/>
        <v>0</v>
      </c>
      <c r="H191" s="56"/>
      <c r="J191" s="17">
        <f t="shared" si="23"/>
        <v>0</v>
      </c>
      <c r="K191" s="17">
        <f t="shared" si="24"/>
        <v>0</v>
      </c>
      <c r="L191" s="19">
        <f t="shared" si="25"/>
        <v>2</v>
      </c>
      <c r="M191" s="17">
        <f t="shared" si="26"/>
        <v>0</v>
      </c>
      <c r="O191" s="2"/>
    </row>
    <row r="192" spans="1:15" ht="15">
      <c r="A192" s="13">
        <f t="shared" si="27"/>
        <v>0</v>
      </c>
      <c r="B192" s="26"/>
      <c r="C192" s="23"/>
      <c r="D192" s="25"/>
      <c r="E192" s="23"/>
      <c r="F192" s="26"/>
      <c r="G192" s="29">
        <f t="shared" si="28"/>
        <v>0</v>
      </c>
      <c r="H192" s="56"/>
      <c r="J192" s="17">
        <f t="shared" si="23"/>
        <v>0</v>
      </c>
      <c r="K192" s="17">
        <f t="shared" si="24"/>
        <v>0</v>
      </c>
      <c r="L192" s="19">
        <f t="shared" si="25"/>
        <v>2</v>
      </c>
      <c r="M192" s="17">
        <f t="shared" si="26"/>
        <v>0</v>
      </c>
      <c r="O192" s="2"/>
    </row>
    <row r="193" spans="1:15" ht="15">
      <c r="A193" s="13">
        <f t="shared" si="27"/>
        <v>0</v>
      </c>
      <c r="B193" s="26"/>
      <c r="C193" s="23"/>
      <c r="D193" s="25"/>
      <c r="E193" s="23"/>
      <c r="F193" s="26"/>
      <c r="G193" s="29">
        <f t="shared" si="28"/>
        <v>0</v>
      </c>
      <c r="H193" s="56"/>
      <c r="J193" s="17">
        <f t="shared" si="23"/>
        <v>0</v>
      </c>
      <c r="K193" s="17">
        <f t="shared" si="24"/>
        <v>0</v>
      </c>
      <c r="L193" s="19">
        <f t="shared" si="25"/>
        <v>2</v>
      </c>
      <c r="M193" s="17">
        <f t="shared" si="26"/>
        <v>0</v>
      </c>
      <c r="O193" s="2"/>
    </row>
    <row r="194" spans="1:15" ht="15">
      <c r="A194" s="13">
        <f t="shared" si="27"/>
        <v>0</v>
      </c>
      <c r="B194" s="26"/>
      <c r="C194" s="23"/>
      <c r="D194" s="25"/>
      <c r="E194" s="23"/>
      <c r="F194" s="26"/>
      <c r="G194" s="29">
        <f t="shared" si="28"/>
        <v>0</v>
      </c>
      <c r="H194" s="56"/>
      <c r="J194" s="17">
        <f t="shared" si="23"/>
        <v>0</v>
      </c>
      <c r="K194" s="17">
        <f t="shared" si="24"/>
        <v>0</v>
      </c>
      <c r="L194" s="19">
        <f t="shared" si="25"/>
        <v>2</v>
      </c>
      <c r="M194" s="17">
        <f t="shared" si="26"/>
        <v>0</v>
      </c>
      <c r="O194" s="2"/>
    </row>
    <row r="195" spans="1:15" ht="15">
      <c r="A195" s="13">
        <f t="shared" si="27"/>
        <v>0</v>
      </c>
      <c r="B195" s="26"/>
      <c r="C195" s="23"/>
      <c r="D195" s="25"/>
      <c r="E195" s="23"/>
      <c r="F195" s="26"/>
      <c r="G195" s="29">
        <f t="shared" si="28"/>
        <v>0</v>
      </c>
      <c r="H195" s="56"/>
      <c r="J195" s="17">
        <f t="shared" si="23"/>
        <v>0</v>
      </c>
      <c r="K195" s="17">
        <f t="shared" si="24"/>
        <v>0</v>
      </c>
      <c r="L195" s="19">
        <f t="shared" si="25"/>
        <v>2</v>
      </c>
      <c r="M195" s="17">
        <f t="shared" si="26"/>
        <v>0</v>
      </c>
      <c r="O195" s="2"/>
    </row>
    <row r="198" spans="1:8" ht="15.75">
      <c r="A198" s="10" t="s">
        <v>124</v>
      </c>
      <c r="G198" s="14">
        <f>SUM(F201:F212)</f>
        <v>0</v>
      </c>
      <c r="H198" s="16"/>
    </row>
    <row r="200" spans="2:7" ht="15.75">
      <c r="B200" s="15" t="s">
        <v>112</v>
      </c>
      <c r="C200" s="80" t="s">
        <v>10</v>
      </c>
      <c r="D200" s="81"/>
      <c r="E200" s="15" t="s">
        <v>25</v>
      </c>
      <c r="F200" s="15" t="s">
        <v>8</v>
      </c>
      <c r="G200" s="55"/>
    </row>
    <row r="201" spans="1:12" ht="15">
      <c r="A201" s="13">
        <f>IF(E201&gt;0,1,)</f>
        <v>0</v>
      </c>
      <c r="B201" s="26"/>
      <c r="C201" s="65"/>
      <c r="D201" s="67"/>
      <c r="E201" s="26"/>
      <c r="F201" s="30">
        <f aca="true" t="shared" si="29" ref="F201:F212">J201*L201</f>
        <v>0</v>
      </c>
      <c r="G201" s="60"/>
      <c r="J201" s="17">
        <f aca="true" t="shared" si="30" ref="J201:J212">IF(E201&gt;0,IF(E201&lt;6001,0.5,IF(E201&lt;18001,2,K201)),0)</f>
        <v>0</v>
      </c>
      <c r="K201" s="20">
        <f aca="true" t="shared" si="31" ref="K201:K212">IF(INT((E201-1)/6000+2)&gt;25,25,INT((E201-1)/6000+2))/2</f>
        <v>0.5</v>
      </c>
      <c r="L201" s="17">
        <f aca="true" t="shared" si="32" ref="L201:L212">IF(C201=$Q$174,1,IF(C201=$Q$175,0.2,0))</f>
        <v>0</v>
      </c>
    </row>
    <row r="202" spans="1:12" ht="15">
      <c r="A202" s="13">
        <f aca="true" t="shared" si="33" ref="A202:A212">IF(E202&gt;0,A201+1,)</f>
        <v>0</v>
      </c>
      <c r="B202" s="26"/>
      <c r="C202" s="65"/>
      <c r="D202" s="67"/>
      <c r="E202" s="26"/>
      <c r="F202" s="30">
        <f t="shared" si="29"/>
        <v>0</v>
      </c>
      <c r="G202" s="60"/>
      <c r="J202" s="17">
        <f t="shared" si="30"/>
        <v>0</v>
      </c>
      <c r="K202" s="20">
        <f t="shared" si="31"/>
        <v>0.5</v>
      </c>
      <c r="L202" s="17">
        <f t="shared" si="32"/>
        <v>0</v>
      </c>
    </row>
    <row r="203" spans="1:12" ht="15">
      <c r="A203" s="13">
        <f t="shared" si="33"/>
        <v>0</v>
      </c>
      <c r="B203" s="26"/>
      <c r="C203" s="65"/>
      <c r="D203" s="67"/>
      <c r="E203" s="26"/>
      <c r="F203" s="30">
        <f t="shared" si="29"/>
        <v>0</v>
      </c>
      <c r="G203" s="60"/>
      <c r="J203" s="17">
        <f t="shared" si="30"/>
        <v>0</v>
      </c>
      <c r="K203" s="20">
        <f t="shared" si="31"/>
        <v>0.5</v>
      </c>
      <c r="L203" s="17">
        <f t="shared" si="32"/>
        <v>0</v>
      </c>
    </row>
    <row r="204" spans="1:12" ht="15">
      <c r="A204" s="13">
        <f t="shared" si="33"/>
        <v>0</v>
      </c>
      <c r="B204" s="26"/>
      <c r="C204" s="65"/>
      <c r="D204" s="67"/>
      <c r="E204" s="26"/>
      <c r="F204" s="30">
        <f t="shared" si="29"/>
        <v>0</v>
      </c>
      <c r="G204" s="60"/>
      <c r="J204" s="17">
        <f t="shared" si="30"/>
        <v>0</v>
      </c>
      <c r="K204" s="20">
        <f t="shared" si="31"/>
        <v>0.5</v>
      </c>
      <c r="L204" s="17">
        <f t="shared" si="32"/>
        <v>0</v>
      </c>
    </row>
    <row r="205" spans="1:12" ht="15">
      <c r="A205" s="13">
        <f t="shared" si="33"/>
        <v>0</v>
      </c>
      <c r="B205" s="26"/>
      <c r="C205" s="65"/>
      <c r="D205" s="67"/>
      <c r="E205" s="26"/>
      <c r="F205" s="30">
        <f t="shared" si="29"/>
        <v>0</v>
      </c>
      <c r="G205" s="60"/>
      <c r="J205" s="17">
        <f t="shared" si="30"/>
        <v>0</v>
      </c>
      <c r="K205" s="20">
        <f t="shared" si="31"/>
        <v>0.5</v>
      </c>
      <c r="L205" s="17">
        <f t="shared" si="32"/>
        <v>0</v>
      </c>
    </row>
    <row r="206" spans="1:12" ht="15">
      <c r="A206" s="13">
        <f t="shared" si="33"/>
        <v>0</v>
      </c>
      <c r="B206" s="26"/>
      <c r="C206" s="65"/>
      <c r="D206" s="67"/>
      <c r="E206" s="26"/>
      <c r="F206" s="30">
        <f t="shared" si="29"/>
        <v>0</v>
      </c>
      <c r="G206" s="60"/>
      <c r="J206" s="17">
        <f t="shared" si="30"/>
        <v>0</v>
      </c>
      <c r="K206" s="20">
        <f t="shared" si="31"/>
        <v>0.5</v>
      </c>
      <c r="L206" s="17">
        <f t="shared" si="32"/>
        <v>0</v>
      </c>
    </row>
    <row r="207" spans="1:12" ht="15">
      <c r="A207" s="13">
        <f t="shared" si="33"/>
        <v>0</v>
      </c>
      <c r="B207" s="26"/>
      <c r="C207" s="65"/>
      <c r="D207" s="67"/>
      <c r="E207" s="26"/>
      <c r="F207" s="30">
        <f t="shared" si="29"/>
        <v>0</v>
      </c>
      <c r="G207" s="60"/>
      <c r="J207" s="17">
        <f t="shared" si="30"/>
        <v>0</v>
      </c>
      <c r="K207" s="20">
        <f t="shared" si="31"/>
        <v>0.5</v>
      </c>
      <c r="L207" s="17">
        <f t="shared" si="32"/>
        <v>0</v>
      </c>
    </row>
    <row r="208" spans="1:12" ht="15">
      <c r="A208" s="13">
        <f t="shared" si="33"/>
        <v>0</v>
      </c>
      <c r="B208" s="26"/>
      <c r="C208" s="65"/>
      <c r="D208" s="67"/>
      <c r="E208" s="26"/>
      <c r="F208" s="30">
        <f t="shared" si="29"/>
        <v>0</v>
      </c>
      <c r="G208" s="60"/>
      <c r="J208" s="17">
        <f t="shared" si="30"/>
        <v>0</v>
      </c>
      <c r="K208" s="20">
        <f t="shared" si="31"/>
        <v>0.5</v>
      </c>
      <c r="L208" s="17">
        <f t="shared" si="32"/>
        <v>0</v>
      </c>
    </row>
    <row r="209" spans="1:12" ht="15">
      <c r="A209" s="13">
        <f t="shared" si="33"/>
        <v>0</v>
      </c>
      <c r="B209" s="26"/>
      <c r="C209" s="65"/>
      <c r="D209" s="67"/>
      <c r="E209" s="26"/>
      <c r="F209" s="30">
        <f t="shared" si="29"/>
        <v>0</v>
      </c>
      <c r="G209" s="60"/>
      <c r="J209" s="17">
        <f t="shared" si="30"/>
        <v>0</v>
      </c>
      <c r="K209" s="20">
        <f t="shared" si="31"/>
        <v>0.5</v>
      </c>
      <c r="L209" s="17">
        <f t="shared" si="32"/>
        <v>0</v>
      </c>
    </row>
    <row r="210" spans="1:12" ht="15">
      <c r="A210" s="13">
        <f t="shared" si="33"/>
        <v>0</v>
      </c>
      <c r="B210" s="26"/>
      <c r="C210" s="65"/>
      <c r="D210" s="67"/>
      <c r="E210" s="26"/>
      <c r="F210" s="30">
        <f t="shared" si="29"/>
        <v>0</v>
      </c>
      <c r="G210" s="60"/>
      <c r="J210" s="17">
        <f t="shared" si="30"/>
        <v>0</v>
      </c>
      <c r="K210" s="20">
        <f t="shared" si="31"/>
        <v>0.5</v>
      </c>
      <c r="L210" s="17">
        <f t="shared" si="32"/>
        <v>0</v>
      </c>
    </row>
    <row r="211" spans="1:12" ht="15">
      <c r="A211" s="13">
        <f t="shared" si="33"/>
        <v>0</v>
      </c>
      <c r="B211" s="26"/>
      <c r="C211" s="65"/>
      <c r="D211" s="67"/>
      <c r="E211" s="26"/>
      <c r="F211" s="30">
        <f t="shared" si="29"/>
        <v>0</v>
      </c>
      <c r="G211" s="60"/>
      <c r="J211" s="17">
        <f t="shared" si="30"/>
        <v>0</v>
      </c>
      <c r="K211" s="20">
        <f t="shared" si="31"/>
        <v>0.5</v>
      </c>
      <c r="L211" s="17">
        <f t="shared" si="32"/>
        <v>0</v>
      </c>
    </row>
    <row r="212" spans="1:12" ht="15">
      <c r="A212" s="13">
        <f t="shared" si="33"/>
        <v>0</v>
      </c>
      <c r="B212" s="26"/>
      <c r="C212" s="65"/>
      <c r="D212" s="67"/>
      <c r="E212" s="26"/>
      <c r="F212" s="30">
        <f t="shared" si="29"/>
        <v>0</v>
      </c>
      <c r="G212" s="60"/>
      <c r="J212" s="17">
        <f t="shared" si="30"/>
        <v>0</v>
      </c>
      <c r="K212" s="20">
        <f t="shared" si="31"/>
        <v>0.5</v>
      </c>
      <c r="L212" s="17">
        <f t="shared" si="32"/>
        <v>0</v>
      </c>
    </row>
    <row r="215" spans="1:8" ht="15.75">
      <c r="A215" s="10" t="s">
        <v>42</v>
      </c>
      <c r="G215" s="14">
        <f>SUM(F219:F223)</f>
        <v>0</v>
      </c>
      <c r="H215" s="16"/>
    </row>
    <row r="216" spans="1:8" ht="25.5" customHeight="1">
      <c r="A216" s="10"/>
      <c r="B216" s="68" t="s">
        <v>75</v>
      </c>
      <c r="C216" s="68"/>
      <c r="D216" s="68"/>
      <c r="E216" s="68"/>
      <c r="F216" s="32"/>
      <c r="G216" s="16"/>
      <c r="H216" s="16"/>
    </row>
    <row r="218" spans="2:6" ht="15.75">
      <c r="B218" s="87" t="s">
        <v>110</v>
      </c>
      <c r="C218" s="87"/>
      <c r="D218" s="87" t="s">
        <v>9</v>
      </c>
      <c r="E218" s="87"/>
      <c r="F218" s="15" t="s">
        <v>8</v>
      </c>
    </row>
    <row r="219" spans="1:11" ht="15">
      <c r="A219" s="13">
        <f>IF(D219&gt;0,1,)</f>
        <v>0</v>
      </c>
      <c r="B219" s="26"/>
      <c r="C219" s="26"/>
      <c r="D219" s="88"/>
      <c r="E219" s="88"/>
      <c r="F219" s="29">
        <f>IF(D219=$K$219,8,IF(D219=$K$220,4,0))</f>
        <v>0</v>
      </c>
      <c r="K219" s="2" t="s">
        <v>29</v>
      </c>
    </row>
    <row r="220" spans="1:11" ht="15">
      <c r="A220" s="13">
        <f>IF(D220&gt;0,A219+1,)</f>
        <v>0</v>
      </c>
      <c r="B220" s="26"/>
      <c r="C220" s="26"/>
      <c r="D220" s="88"/>
      <c r="E220" s="88"/>
      <c r="F220" s="29">
        <f>IF(D220=$K$219,8,IF(D220=$K$220,4,0))</f>
        <v>0</v>
      </c>
      <c r="K220" s="2" t="s">
        <v>14</v>
      </c>
    </row>
    <row r="221" spans="1:6" ht="15">
      <c r="A221" s="13">
        <f>IF(D221&gt;0,A220+1,)</f>
        <v>0</v>
      </c>
      <c r="B221" s="26"/>
      <c r="C221" s="26"/>
      <c r="D221" s="88"/>
      <c r="E221" s="88"/>
      <c r="F221" s="29">
        <f>IF(D221=$K$219,8,IF(D221=$K$220,4,0))</f>
        <v>0</v>
      </c>
    </row>
    <row r="222" spans="1:6" ht="15">
      <c r="A222" s="13">
        <f>IF(D222&gt;0,A221+1,)</f>
        <v>0</v>
      </c>
      <c r="B222" s="26"/>
      <c r="C222" s="26"/>
      <c r="D222" s="88"/>
      <c r="E222" s="88"/>
      <c r="F222" s="29">
        <f>IF(D222=$K$219,8,IF(D222=$K$220,4,0))</f>
        <v>0</v>
      </c>
    </row>
    <row r="223" spans="1:6" ht="15">
      <c r="A223" s="13">
        <f>IF(D223&gt;0,A222+1,)</f>
        <v>0</v>
      </c>
      <c r="B223" s="26"/>
      <c r="C223" s="26"/>
      <c r="D223" s="88"/>
      <c r="E223" s="88"/>
      <c r="F223" s="29">
        <f>IF(D223=$K$219,8,IF(D223=$K$220,4,0))</f>
        <v>0</v>
      </c>
    </row>
    <row r="226" spans="1:8" ht="15.75">
      <c r="A226" s="10" t="s">
        <v>43</v>
      </c>
      <c r="G226" s="14">
        <f>SUM(E230:E241)</f>
        <v>0</v>
      </c>
      <c r="H226" s="16"/>
    </row>
    <row r="227" spans="1:8" ht="15.75">
      <c r="A227" s="10"/>
      <c r="B227" s="68" t="s">
        <v>76</v>
      </c>
      <c r="C227" s="68"/>
      <c r="D227" s="68"/>
      <c r="E227" s="68"/>
      <c r="F227" s="32"/>
      <c r="G227" s="16"/>
      <c r="H227" s="16"/>
    </row>
    <row r="229" spans="2:7" ht="15.75">
      <c r="B229" s="58" t="s">
        <v>116</v>
      </c>
      <c r="C229" s="15" t="s">
        <v>31</v>
      </c>
      <c r="D229" s="80" t="s">
        <v>30</v>
      </c>
      <c r="E229" s="81"/>
      <c r="F229" s="21" t="s">
        <v>8</v>
      </c>
      <c r="G229" s="61"/>
    </row>
    <row r="230" spans="1:13" ht="15">
      <c r="A230" s="13">
        <f>IF(D230&gt;0,1,)</f>
        <v>0</v>
      </c>
      <c r="B230" s="54"/>
      <c r="C230" s="27"/>
      <c r="D230" s="89"/>
      <c r="E230" s="90"/>
      <c r="F230" s="31">
        <f>J230*K230</f>
        <v>0</v>
      </c>
      <c r="G230" s="62"/>
      <c r="J230" s="2">
        <f>IF(D230=$L$230,15,IF(D230=$L$231,12,0))</f>
        <v>0</v>
      </c>
      <c r="K230" s="2">
        <f aca="true" t="shared" si="34" ref="K230:K241">IF(C230=$M$230,1,IF(C230=$M$231,0.8,IF(C230=$M$232,0.6,0)))</f>
        <v>0</v>
      </c>
      <c r="L230" s="2" t="s">
        <v>120</v>
      </c>
      <c r="M230" s="2" t="s">
        <v>94</v>
      </c>
    </row>
    <row r="231" spans="1:13" ht="15">
      <c r="A231" s="13">
        <f aca="true" t="shared" si="35" ref="A231:A241">IF(D231&gt;0,A230+1,)</f>
        <v>0</v>
      </c>
      <c r="B231" s="54"/>
      <c r="C231" s="27"/>
      <c r="D231" s="89"/>
      <c r="E231" s="90"/>
      <c r="F231" s="31">
        <f aca="true" t="shared" si="36" ref="F231:F241">J231*K231</f>
        <v>0</v>
      </c>
      <c r="G231" s="62"/>
      <c r="J231" s="2">
        <f aca="true" t="shared" si="37" ref="J231:J241">IF(D231=$L$230,15,IF(D231=$L$231,12,0))</f>
        <v>0</v>
      </c>
      <c r="K231" s="2">
        <f t="shared" si="34"/>
        <v>0</v>
      </c>
      <c r="L231" s="2" t="s">
        <v>33</v>
      </c>
      <c r="M231" s="2" t="s">
        <v>92</v>
      </c>
    </row>
    <row r="232" spans="1:13" ht="15">
      <c r="A232" s="13">
        <f t="shared" si="35"/>
        <v>0</v>
      </c>
      <c r="B232" s="54"/>
      <c r="C232" s="27"/>
      <c r="D232" s="89"/>
      <c r="E232" s="90"/>
      <c r="F232" s="31">
        <f t="shared" si="36"/>
        <v>0</v>
      </c>
      <c r="G232" s="62"/>
      <c r="J232" s="2">
        <f t="shared" si="37"/>
        <v>0</v>
      </c>
      <c r="K232" s="2">
        <f t="shared" si="34"/>
        <v>0</v>
      </c>
      <c r="M232" s="2" t="s">
        <v>93</v>
      </c>
    </row>
    <row r="233" spans="1:13" ht="15">
      <c r="A233" s="13">
        <f t="shared" si="35"/>
        <v>0</v>
      </c>
      <c r="B233" s="54"/>
      <c r="C233" s="27"/>
      <c r="D233" s="89"/>
      <c r="E233" s="90"/>
      <c r="F233" s="31">
        <f t="shared" si="36"/>
        <v>0</v>
      </c>
      <c r="G233" s="62"/>
      <c r="J233" s="2">
        <f t="shared" si="37"/>
        <v>0</v>
      </c>
      <c r="K233" s="2">
        <f t="shared" si="34"/>
        <v>0</v>
      </c>
      <c r="M233" s="2"/>
    </row>
    <row r="234" spans="1:13" ht="15">
      <c r="A234" s="13">
        <f t="shared" si="35"/>
        <v>0</v>
      </c>
      <c r="B234" s="54"/>
      <c r="C234" s="27"/>
      <c r="D234" s="89"/>
      <c r="E234" s="90"/>
      <c r="F234" s="31">
        <f t="shared" si="36"/>
        <v>0</v>
      </c>
      <c r="G234" s="62"/>
      <c r="J234" s="2">
        <f t="shared" si="37"/>
        <v>0</v>
      </c>
      <c r="K234" s="2">
        <f t="shared" si="34"/>
        <v>0</v>
      </c>
      <c r="M234" s="2"/>
    </row>
    <row r="235" spans="1:13" ht="15">
      <c r="A235" s="13">
        <f t="shared" si="35"/>
        <v>0</v>
      </c>
      <c r="B235" s="54"/>
      <c r="C235" s="27"/>
      <c r="D235" s="89"/>
      <c r="E235" s="90"/>
      <c r="F235" s="31">
        <f t="shared" si="36"/>
        <v>0</v>
      </c>
      <c r="G235" s="62"/>
      <c r="J235" s="2">
        <f t="shared" si="37"/>
        <v>0</v>
      </c>
      <c r="K235" s="2">
        <f t="shared" si="34"/>
        <v>0</v>
      </c>
      <c r="M235" s="2"/>
    </row>
    <row r="236" spans="1:13" ht="15">
      <c r="A236" s="13">
        <f t="shared" si="35"/>
        <v>0</v>
      </c>
      <c r="B236" s="54"/>
      <c r="C236" s="27"/>
      <c r="D236" s="89"/>
      <c r="E236" s="90"/>
      <c r="F236" s="31">
        <f t="shared" si="36"/>
        <v>0</v>
      </c>
      <c r="G236" s="62"/>
      <c r="J236" s="2">
        <f t="shared" si="37"/>
        <v>0</v>
      </c>
      <c r="K236" s="2">
        <f t="shared" si="34"/>
        <v>0</v>
      </c>
      <c r="M236" s="2"/>
    </row>
    <row r="237" spans="1:13" ht="15">
      <c r="A237" s="13">
        <f t="shared" si="35"/>
        <v>0</v>
      </c>
      <c r="B237" s="54"/>
      <c r="C237" s="27"/>
      <c r="D237" s="89"/>
      <c r="E237" s="90"/>
      <c r="F237" s="31">
        <f t="shared" si="36"/>
        <v>0</v>
      </c>
      <c r="G237" s="62"/>
      <c r="J237" s="2">
        <f t="shared" si="37"/>
        <v>0</v>
      </c>
      <c r="K237" s="2">
        <f t="shared" si="34"/>
        <v>0</v>
      </c>
      <c r="M237" s="2"/>
    </row>
    <row r="238" spans="1:13" ht="15">
      <c r="A238" s="13">
        <f t="shared" si="35"/>
        <v>0</v>
      </c>
      <c r="B238" s="54"/>
      <c r="C238" s="27"/>
      <c r="D238" s="89"/>
      <c r="E238" s="90"/>
      <c r="F238" s="31">
        <f t="shared" si="36"/>
        <v>0</v>
      </c>
      <c r="G238" s="62"/>
      <c r="J238" s="2">
        <f t="shared" si="37"/>
        <v>0</v>
      </c>
      <c r="K238" s="2">
        <f t="shared" si="34"/>
        <v>0</v>
      </c>
      <c r="M238" s="2"/>
    </row>
    <row r="239" spans="1:13" ht="15">
      <c r="A239" s="13">
        <f t="shared" si="35"/>
        <v>0</v>
      </c>
      <c r="B239" s="54"/>
      <c r="C239" s="27"/>
      <c r="D239" s="89"/>
      <c r="E239" s="90"/>
      <c r="F239" s="31">
        <f t="shared" si="36"/>
        <v>0</v>
      </c>
      <c r="G239" s="62"/>
      <c r="J239" s="2">
        <f t="shared" si="37"/>
        <v>0</v>
      </c>
      <c r="K239" s="2">
        <f t="shared" si="34"/>
        <v>0</v>
      </c>
      <c r="M239" s="2"/>
    </row>
    <row r="240" spans="1:11" ht="15">
      <c r="A240" s="13">
        <f t="shared" si="35"/>
        <v>0</v>
      </c>
      <c r="B240" s="54"/>
      <c r="C240" s="27"/>
      <c r="D240" s="89"/>
      <c r="E240" s="90"/>
      <c r="F240" s="31">
        <f t="shared" si="36"/>
        <v>0</v>
      </c>
      <c r="G240" s="62"/>
      <c r="J240" s="2">
        <f t="shared" si="37"/>
        <v>0</v>
      </c>
      <c r="K240" s="2">
        <f t="shared" si="34"/>
        <v>0</v>
      </c>
    </row>
    <row r="241" spans="1:11" ht="15">
      <c r="A241" s="13">
        <f t="shared" si="35"/>
        <v>0</v>
      </c>
      <c r="B241" s="54"/>
      <c r="C241" s="27"/>
      <c r="D241" s="89"/>
      <c r="E241" s="90"/>
      <c r="F241" s="31">
        <f t="shared" si="36"/>
        <v>0</v>
      </c>
      <c r="G241" s="62"/>
      <c r="J241" s="2">
        <f t="shared" si="37"/>
        <v>0</v>
      </c>
      <c r="K241" s="2">
        <f t="shared" si="34"/>
        <v>0</v>
      </c>
    </row>
    <row r="242" spans="4:8" ht="15">
      <c r="D242" s="2"/>
      <c r="E242" s="2"/>
      <c r="F242" s="2"/>
      <c r="G242" s="5"/>
      <c r="H242" s="5"/>
    </row>
    <row r="244" spans="1:8" ht="15.75">
      <c r="A244" s="10" t="s">
        <v>96</v>
      </c>
      <c r="G244" s="14">
        <f>SUM(F248:F252)</f>
        <v>0</v>
      </c>
      <c r="H244" s="16"/>
    </row>
    <row r="245" spans="1:8" ht="15.75">
      <c r="A245" s="10"/>
      <c r="B245" s="68" t="s">
        <v>77</v>
      </c>
      <c r="C245" s="68"/>
      <c r="D245" s="68"/>
      <c r="E245" s="68"/>
      <c r="F245" s="32"/>
      <c r="G245" s="16"/>
      <c r="H245" s="16"/>
    </row>
    <row r="247" spans="2:6" ht="15.75">
      <c r="B247" s="80" t="s">
        <v>117</v>
      </c>
      <c r="C247" s="81"/>
      <c r="D247" s="80" t="s">
        <v>35</v>
      </c>
      <c r="E247" s="81"/>
      <c r="F247" s="15" t="s">
        <v>8</v>
      </c>
    </row>
    <row r="248" spans="1:12" ht="15">
      <c r="A248" s="13">
        <f>IF(D248&gt;0,1,)</f>
        <v>0</v>
      </c>
      <c r="B248" s="83"/>
      <c r="C248" s="84"/>
      <c r="D248" s="70"/>
      <c r="E248" s="71"/>
      <c r="F248" s="31">
        <f>K248</f>
        <v>0</v>
      </c>
      <c r="K248" s="33">
        <f>IF(D248&gt;0,IF(INT((D248-1)/1000)+1&gt;25,25,INT((D248-1)/1000)+1),0)</f>
        <v>0</v>
      </c>
      <c r="L248" s="6"/>
    </row>
    <row r="249" spans="1:12" ht="15">
      <c r="A249" s="13">
        <f>IF(D249&gt;0,A248+1,)</f>
        <v>0</v>
      </c>
      <c r="B249" s="83"/>
      <c r="C249" s="84"/>
      <c r="D249" s="70"/>
      <c r="E249" s="71"/>
      <c r="F249" s="31">
        <f>K249</f>
        <v>0</v>
      </c>
      <c r="K249" s="33">
        <f>IF(D249&gt;0,IF(INT((D249-1)/1000)+1&gt;25,25,INT((D249-1)/1000)+1),0)</f>
        <v>0</v>
      </c>
      <c r="L249" s="6"/>
    </row>
    <row r="250" spans="1:12" ht="15">
      <c r="A250" s="13">
        <f>IF(D250&gt;0,A249+1,)</f>
        <v>0</v>
      </c>
      <c r="B250" s="83"/>
      <c r="C250" s="84"/>
      <c r="D250" s="70"/>
      <c r="E250" s="71"/>
      <c r="F250" s="31">
        <f>K250</f>
        <v>0</v>
      </c>
      <c r="K250" s="33">
        <f>IF(D250&gt;0,IF(INT((D250-1)/1000)+1&gt;25,25,INT((D250-1)/1000)+1),0)</f>
        <v>0</v>
      </c>
      <c r="L250" s="6"/>
    </row>
    <row r="251" spans="1:12" ht="15">
      <c r="A251" s="13">
        <f>IF(D251&gt;0,A250+1,)</f>
        <v>0</v>
      </c>
      <c r="B251" s="83"/>
      <c r="C251" s="84"/>
      <c r="D251" s="70"/>
      <c r="E251" s="71"/>
      <c r="F251" s="31">
        <f>K251</f>
        <v>0</v>
      </c>
      <c r="K251" s="33">
        <f>IF(D251&gt;0,IF(INT((D251-1)/1000)+1&gt;25,25,INT((D251-1)/1000)+1),0)</f>
        <v>0</v>
      </c>
      <c r="L251" s="6"/>
    </row>
    <row r="252" spans="1:12" ht="15">
      <c r="A252" s="13">
        <f>IF(D252&gt;0,A251+1,)</f>
        <v>0</v>
      </c>
      <c r="B252" s="83"/>
      <c r="C252" s="84"/>
      <c r="D252" s="70"/>
      <c r="E252" s="71"/>
      <c r="F252" s="31">
        <f>K252</f>
        <v>0</v>
      </c>
      <c r="K252" s="33">
        <f>IF(D252&gt;0,IF(INT((D252-1)/1000)+1&gt;25,25,INT((D252-1)/1000)+1),0)</f>
        <v>0</v>
      </c>
      <c r="L252" s="6"/>
    </row>
    <row r="255" spans="1:8" ht="15.75">
      <c r="A255" s="10" t="s">
        <v>44</v>
      </c>
      <c r="G255" s="14">
        <f>SUM(D259:D268)</f>
        <v>0</v>
      </c>
      <c r="H255" s="16"/>
    </row>
    <row r="256" spans="1:8" ht="15.75">
      <c r="A256" s="10"/>
      <c r="B256" s="68" t="s">
        <v>87</v>
      </c>
      <c r="C256" s="68"/>
      <c r="D256" s="68"/>
      <c r="E256" s="68"/>
      <c r="F256" s="32"/>
      <c r="G256" s="16"/>
      <c r="H256" s="16"/>
    </row>
    <row r="258" spans="2:6" ht="15.75">
      <c r="B258" s="15" t="s">
        <v>113</v>
      </c>
      <c r="C258" s="15" t="s">
        <v>114</v>
      </c>
      <c r="D258" s="87" t="s">
        <v>37</v>
      </c>
      <c r="E258" s="87"/>
      <c r="F258" s="15" t="s">
        <v>8</v>
      </c>
    </row>
    <row r="259" spans="1:6" ht="15">
      <c r="A259" s="13">
        <f>IF(D259&gt;0,1,)</f>
        <v>0</v>
      </c>
      <c r="B259" s="49"/>
      <c r="C259" s="49"/>
      <c r="D259" s="92"/>
      <c r="E259" s="92"/>
      <c r="F259" s="31">
        <f aca="true" t="shared" si="38" ref="F259:F268">D259</f>
        <v>0</v>
      </c>
    </row>
    <row r="260" spans="1:6" ht="15">
      <c r="A260" s="13">
        <f aca="true" t="shared" si="39" ref="A260:A268">IF(D260&gt;0,A259+1,)</f>
        <v>0</v>
      </c>
      <c r="B260" s="49"/>
      <c r="C260" s="49"/>
      <c r="D260" s="92"/>
      <c r="E260" s="92"/>
      <c r="F260" s="31">
        <f t="shared" si="38"/>
        <v>0</v>
      </c>
    </row>
    <row r="261" spans="1:6" ht="15">
      <c r="A261" s="13">
        <f t="shared" si="39"/>
        <v>0</v>
      </c>
      <c r="B261" s="49"/>
      <c r="C261" s="49"/>
      <c r="D261" s="92"/>
      <c r="E261" s="92"/>
      <c r="F261" s="31">
        <f t="shared" si="38"/>
        <v>0</v>
      </c>
    </row>
    <row r="262" spans="1:6" ht="15">
      <c r="A262" s="13">
        <f t="shared" si="39"/>
        <v>0</v>
      </c>
      <c r="B262" s="49"/>
      <c r="C262" s="49"/>
      <c r="D262" s="92"/>
      <c r="E262" s="92"/>
      <c r="F262" s="31">
        <f t="shared" si="38"/>
        <v>0</v>
      </c>
    </row>
    <row r="263" spans="1:6" ht="15">
      <c r="A263" s="13">
        <f t="shared" si="39"/>
        <v>0</v>
      </c>
      <c r="B263" s="49"/>
      <c r="C263" s="49"/>
      <c r="D263" s="92"/>
      <c r="E263" s="92"/>
      <c r="F263" s="31">
        <f t="shared" si="38"/>
        <v>0</v>
      </c>
    </row>
    <row r="264" spans="1:6" ht="15">
      <c r="A264" s="13">
        <f t="shared" si="39"/>
        <v>0</v>
      </c>
      <c r="B264" s="49"/>
      <c r="C264" s="49"/>
      <c r="D264" s="92"/>
      <c r="E264" s="92"/>
      <c r="F264" s="31">
        <f t="shared" si="38"/>
        <v>0</v>
      </c>
    </row>
    <row r="265" spans="1:6" ht="15">
      <c r="A265" s="13">
        <f t="shared" si="39"/>
        <v>0</v>
      </c>
      <c r="B265" s="49"/>
      <c r="C265" s="49"/>
      <c r="D265" s="92"/>
      <c r="E265" s="92"/>
      <c r="F265" s="31">
        <f t="shared" si="38"/>
        <v>0</v>
      </c>
    </row>
    <row r="266" spans="1:6" ht="15">
      <c r="A266" s="13">
        <f t="shared" si="39"/>
        <v>0</v>
      </c>
      <c r="B266" s="49"/>
      <c r="C266" s="49"/>
      <c r="D266" s="92"/>
      <c r="E266" s="92"/>
      <c r="F266" s="31">
        <f t="shared" si="38"/>
        <v>0</v>
      </c>
    </row>
    <row r="267" spans="1:15" ht="15">
      <c r="A267" s="13">
        <f t="shared" si="39"/>
        <v>0</v>
      </c>
      <c r="B267" s="49"/>
      <c r="C267" s="49"/>
      <c r="D267" s="92"/>
      <c r="E267" s="92"/>
      <c r="F267" s="31">
        <f t="shared" si="38"/>
        <v>0</v>
      </c>
      <c r="O267" s="2"/>
    </row>
    <row r="268" spans="1:15" ht="15">
      <c r="A268" s="13">
        <f t="shared" si="39"/>
        <v>0</v>
      </c>
      <c r="B268" s="49"/>
      <c r="C268" s="49"/>
      <c r="D268" s="92"/>
      <c r="E268" s="92"/>
      <c r="F268" s="31">
        <f t="shared" si="38"/>
        <v>0</v>
      </c>
      <c r="O268" s="2"/>
    </row>
    <row r="271" spans="1:8" ht="15.75">
      <c r="A271" s="10" t="s">
        <v>89</v>
      </c>
      <c r="G271" s="14">
        <f>IF(SUM(F275:F280)&gt;12,12,SUM(F275:F280))</f>
        <v>0</v>
      </c>
      <c r="H271" s="16"/>
    </row>
    <row r="272" spans="2:6" ht="15" customHeight="1">
      <c r="B272" s="82" t="s">
        <v>125</v>
      </c>
      <c r="C272" s="68"/>
      <c r="D272" s="68"/>
      <c r="E272" s="68"/>
      <c r="F272" s="32"/>
    </row>
    <row r="273" spans="2:6" ht="11.25" customHeight="1">
      <c r="B273" s="32"/>
      <c r="C273" s="32"/>
      <c r="D273" s="32"/>
      <c r="E273" s="32"/>
      <c r="F273" s="32"/>
    </row>
    <row r="274" spans="2:6" ht="15.75">
      <c r="B274" s="80" t="s">
        <v>115</v>
      </c>
      <c r="C274" s="81"/>
      <c r="D274" s="87" t="s">
        <v>38</v>
      </c>
      <c r="E274" s="87"/>
      <c r="F274" s="15" t="s">
        <v>8</v>
      </c>
    </row>
    <row r="275" spans="1:13" ht="15">
      <c r="A275" s="13">
        <f>IF(D275&gt;0,1,)</f>
        <v>0</v>
      </c>
      <c r="B275" s="78"/>
      <c r="C275" s="79"/>
      <c r="D275" s="91"/>
      <c r="E275" s="91"/>
      <c r="F275" s="31">
        <f aca="true" t="shared" si="40" ref="F275:F280">IF(D275=$M$275,4,IF(D275=$M$276,12,0))</f>
        <v>0</v>
      </c>
      <c r="M275" s="2" t="s">
        <v>14</v>
      </c>
    </row>
    <row r="276" spans="1:13" ht="15">
      <c r="A276" s="13">
        <f>IF(D276&gt;0,A275+1,)</f>
        <v>0</v>
      </c>
      <c r="B276" s="78"/>
      <c r="C276" s="79"/>
      <c r="D276" s="91"/>
      <c r="E276" s="91"/>
      <c r="F276" s="31">
        <f t="shared" si="40"/>
        <v>0</v>
      </c>
      <c r="M276" s="2" t="s">
        <v>16</v>
      </c>
    </row>
    <row r="277" spans="1:6" ht="15">
      <c r="A277" s="13">
        <f>IF(D277&gt;0,A276+1,)</f>
        <v>0</v>
      </c>
      <c r="B277" s="78"/>
      <c r="C277" s="79"/>
      <c r="D277" s="91"/>
      <c r="E277" s="91"/>
      <c r="F277" s="31">
        <f t="shared" si="40"/>
        <v>0</v>
      </c>
    </row>
    <row r="278" spans="1:6" ht="15">
      <c r="A278" s="13">
        <f>IF(D278&gt;0,A277+1,)</f>
        <v>0</v>
      </c>
      <c r="B278" s="78"/>
      <c r="C278" s="79"/>
      <c r="D278" s="91"/>
      <c r="E278" s="91"/>
      <c r="F278" s="31">
        <f t="shared" si="40"/>
        <v>0</v>
      </c>
    </row>
    <row r="279" spans="1:6" ht="15">
      <c r="A279" s="13">
        <f>IF(D279&gt;0,A278+1,)</f>
        <v>0</v>
      </c>
      <c r="B279" s="78"/>
      <c r="C279" s="79"/>
      <c r="D279" s="91"/>
      <c r="E279" s="91"/>
      <c r="F279" s="31">
        <f t="shared" si="40"/>
        <v>0</v>
      </c>
    </row>
    <row r="280" spans="1:6" ht="15">
      <c r="A280" s="13">
        <f>IF(D280&gt;0,A279+1,)</f>
        <v>0</v>
      </c>
      <c r="B280" s="78"/>
      <c r="C280" s="79"/>
      <c r="D280" s="91"/>
      <c r="E280" s="91"/>
      <c r="F280" s="31">
        <f t="shared" si="40"/>
        <v>0</v>
      </c>
    </row>
  </sheetData>
  <sheetProtection insertRows="0" deleteRows="0" selectLockedCells="1"/>
  <mergeCells count="134">
    <mergeCell ref="C35:D35"/>
    <mergeCell ref="D232:E232"/>
    <mergeCell ref="C6:G6"/>
    <mergeCell ref="C7:G7"/>
    <mergeCell ref="C15:D15"/>
    <mergeCell ref="D233:E233"/>
    <mergeCell ref="C43:D43"/>
    <mergeCell ref="B216:E216"/>
    <mergeCell ref="D230:E230"/>
    <mergeCell ref="C32:D32"/>
    <mergeCell ref="D221:E221"/>
    <mergeCell ref="D229:E229"/>
    <mergeCell ref="B227:E227"/>
    <mergeCell ref="B256:E256"/>
    <mergeCell ref="D236:E236"/>
    <mergeCell ref="D237:E237"/>
    <mergeCell ref="B245:E245"/>
    <mergeCell ref="D241:E241"/>
    <mergeCell ref="B247:C247"/>
    <mergeCell ref="B248:C248"/>
    <mergeCell ref="B4:G4"/>
    <mergeCell ref="C41:D41"/>
    <mergeCell ref="C42:D42"/>
    <mergeCell ref="C13:D13"/>
    <mergeCell ref="C14:D14"/>
    <mergeCell ref="C16:D16"/>
    <mergeCell ref="C38:D38"/>
    <mergeCell ref="C39:D39"/>
    <mergeCell ref="C33:D33"/>
    <mergeCell ref="C24:D24"/>
    <mergeCell ref="C23:D23"/>
    <mergeCell ref="D276:E276"/>
    <mergeCell ref="D266:E266"/>
    <mergeCell ref="D240:E240"/>
    <mergeCell ref="D280:E280"/>
    <mergeCell ref="D258:E258"/>
    <mergeCell ref="D259:E259"/>
    <mergeCell ref="D260:E260"/>
    <mergeCell ref="D261:E261"/>
    <mergeCell ref="D263:E263"/>
    <mergeCell ref="C28:D28"/>
    <mergeCell ref="C29:D29"/>
    <mergeCell ref="C34:D34"/>
    <mergeCell ref="D264:E264"/>
    <mergeCell ref="D250:E250"/>
    <mergeCell ref="D252:E252"/>
    <mergeCell ref="D238:E238"/>
    <mergeCell ref="D239:E239"/>
    <mergeCell ref="D234:E234"/>
    <mergeCell ref="B249:C249"/>
    <mergeCell ref="B272:E272"/>
    <mergeCell ref="D267:E267"/>
    <mergeCell ref="D265:E265"/>
    <mergeCell ref="B250:C250"/>
    <mergeCell ref="B251:C251"/>
    <mergeCell ref="B252:C252"/>
    <mergeCell ref="D251:E251"/>
    <mergeCell ref="D279:E279"/>
    <mergeCell ref="D262:E262"/>
    <mergeCell ref="D268:E268"/>
    <mergeCell ref="D247:E247"/>
    <mergeCell ref="D277:E277"/>
    <mergeCell ref="D278:E278"/>
    <mergeCell ref="D248:E248"/>
    <mergeCell ref="D249:E249"/>
    <mergeCell ref="D275:E275"/>
    <mergeCell ref="D274:E274"/>
    <mergeCell ref="C206:D206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  <mergeCell ref="C50:D50"/>
    <mergeCell ref="C30:D30"/>
    <mergeCell ref="C31:D31"/>
    <mergeCell ref="D220:E220"/>
    <mergeCell ref="C111:D111"/>
    <mergeCell ref="C113:D113"/>
    <mergeCell ref="C114:D114"/>
    <mergeCell ref="C115:D115"/>
    <mergeCell ref="C208:D208"/>
    <mergeCell ref="C212:D212"/>
    <mergeCell ref="C54:D54"/>
    <mergeCell ref="C204:D204"/>
    <mergeCell ref="B119:E119"/>
    <mergeCell ref="C36:D36"/>
    <mergeCell ref="C110:D110"/>
    <mergeCell ref="C37:D37"/>
    <mergeCell ref="C48:D48"/>
    <mergeCell ref="C49:D49"/>
    <mergeCell ref="C45:D45"/>
    <mergeCell ref="C47:D47"/>
    <mergeCell ref="C211:D211"/>
    <mergeCell ref="C51:D51"/>
    <mergeCell ref="C40:D40"/>
    <mergeCell ref="C203:D203"/>
    <mergeCell ref="C202:D202"/>
    <mergeCell ref="C52:D52"/>
    <mergeCell ref="C53:D53"/>
    <mergeCell ref="B132:E132"/>
    <mergeCell ref="B171:E171"/>
    <mergeCell ref="C55:D55"/>
    <mergeCell ref="C205:D205"/>
    <mergeCell ref="C46:D46"/>
    <mergeCell ref="C44:D44"/>
    <mergeCell ref="D223:E223"/>
    <mergeCell ref="D235:E235"/>
    <mergeCell ref="C207:D207"/>
    <mergeCell ref="D231:E231"/>
    <mergeCell ref="C209:D209"/>
    <mergeCell ref="D218:E218"/>
    <mergeCell ref="C210:D210"/>
    <mergeCell ref="B218:C218"/>
    <mergeCell ref="D222:E222"/>
    <mergeCell ref="D219:E219"/>
    <mergeCell ref="C201:D201"/>
    <mergeCell ref="C56:D56"/>
    <mergeCell ref="C57:D57"/>
    <mergeCell ref="C58:D58"/>
    <mergeCell ref="C200:D200"/>
    <mergeCell ref="C112:D112"/>
    <mergeCell ref="B108:E108"/>
    <mergeCell ref="B280:C280"/>
    <mergeCell ref="B274:C274"/>
    <mergeCell ref="B275:C275"/>
    <mergeCell ref="B276:C276"/>
    <mergeCell ref="B277:C277"/>
    <mergeCell ref="B278:C278"/>
    <mergeCell ref="B279:C279"/>
  </mergeCells>
  <conditionalFormatting sqref="A230:A241 A8 A259:A268 A122:A129 A14:A58 A111:A115 A135:A149 A174:A195 A201:A212 A219:A223 A248:A252 A275:A280">
    <cfRule type="cellIs" priority="61" dxfId="4" operator="greaterThan" stopIfTrue="1">
      <formula>0</formula>
    </cfRule>
    <cfRule type="cellIs" priority="62" dxfId="0" operator="greaterThan" stopIfTrue="1">
      <formula>0</formula>
    </cfRule>
    <cfRule type="cellIs" priority="63" dxfId="58" operator="greaterThan" stopIfTrue="1">
      <formula>0</formula>
    </cfRule>
    <cfRule type="cellIs" priority="64" dxfId="4" operator="greaterThan" stopIfTrue="1">
      <formula>0</formula>
    </cfRule>
  </conditionalFormatting>
  <conditionalFormatting sqref="G14:H58 F230:G241 F259:F268">
    <cfRule type="cellIs" priority="16" dxfId="4" operator="greaterThan" stopIfTrue="1">
      <formula>0</formula>
    </cfRule>
  </conditionalFormatting>
  <conditionalFormatting sqref="E111:E115">
    <cfRule type="cellIs" priority="15" dxfId="4" operator="greaterThan" stopIfTrue="1">
      <formula>0</formula>
    </cfRule>
  </conditionalFormatting>
  <conditionalFormatting sqref="D122:D128">
    <cfRule type="cellIs" priority="14" dxfId="4" operator="greaterThan" stopIfTrue="1">
      <formula>0</formula>
    </cfRule>
  </conditionalFormatting>
  <conditionalFormatting sqref="G135:H149">
    <cfRule type="cellIs" priority="13" dxfId="4" operator="greaterThan" stopIfTrue="1">
      <formula>0</formula>
    </cfRule>
  </conditionalFormatting>
  <conditionalFormatting sqref="G174:H195">
    <cfRule type="cellIs" priority="12" dxfId="4" operator="greaterThan" stopIfTrue="1">
      <formula>0</formula>
    </cfRule>
  </conditionalFormatting>
  <conditionalFormatting sqref="F201:G212">
    <cfRule type="cellIs" priority="11" dxfId="4" operator="greaterThan" stopIfTrue="1">
      <formula>0</formula>
    </cfRule>
  </conditionalFormatting>
  <conditionalFormatting sqref="F219:F223">
    <cfRule type="cellIs" priority="10" dxfId="4" operator="greaterThan" stopIfTrue="1">
      <formula>0</formula>
    </cfRule>
  </conditionalFormatting>
  <conditionalFormatting sqref="F248:F252">
    <cfRule type="cellIs" priority="8" dxfId="4" operator="greaterThan" stopIfTrue="1">
      <formula>0</formula>
    </cfRule>
  </conditionalFormatting>
  <conditionalFormatting sqref="F275:F280">
    <cfRule type="cellIs" priority="6" dxfId="4" operator="greaterThan" stopIfTrue="1">
      <formula>0</formula>
    </cfRule>
  </conditionalFormatting>
  <conditionalFormatting sqref="A248:A252">
    <cfRule type="cellIs" priority="2" dxfId="4" operator="greaterThan" stopIfTrue="1">
      <formula>0</formula>
    </cfRule>
    <cfRule type="cellIs" priority="3" dxfId="0" operator="greaterThan" stopIfTrue="1">
      <formula>0</formula>
    </cfRule>
    <cfRule type="cellIs" priority="4" dxfId="58" operator="greaterThan" stopIfTrue="1">
      <formula>0</formula>
    </cfRule>
    <cfRule type="cellIs" priority="5" dxfId="4" operator="greaterThan" stopIfTrue="1">
      <formula>0</formula>
    </cfRule>
  </conditionalFormatting>
  <conditionalFormatting sqref="F248:F252">
    <cfRule type="cellIs" priority="1" dxfId="4" operator="greaterThan" stopIfTrue="1">
      <formula>0</formula>
    </cfRule>
  </conditionalFormatting>
  <dataValidations count="12">
    <dataValidation type="list" allowBlank="1" showInputMessage="1" showErrorMessage="1" sqref="D275:D280">
      <formula1>$M$275:$M$276</formula1>
    </dataValidation>
    <dataValidation type="list" allowBlank="1" showInputMessage="1" showErrorMessage="1" sqref="D219:D223">
      <formula1>$K$219:$K$220</formula1>
    </dataValidation>
    <dataValidation type="list" allowBlank="1" showInputMessage="1" showErrorMessage="1" sqref="C201:C212 C174:C195">
      <formula1>$Q$174:$Q$175</formula1>
    </dataValidation>
    <dataValidation type="list" allowBlank="1" showInputMessage="1" showErrorMessage="1" sqref="D174:D195">
      <formula1>$O$174:$O$176</formula1>
    </dataValidation>
    <dataValidation type="list" allowBlank="1" showInputMessage="1" showErrorMessage="1" sqref="E174:E195">
      <formula1>$P$174:$P$175</formula1>
    </dataValidation>
    <dataValidation type="list" allowBlank="1" showInputMessage="1" showErrorMessage="1" sqref="C14:C58">
      <formula1>$L$14:$L$17</formula1>
    </dataValidation>
    <dataValidation type="list" allowBlank="1" showInputMessage="1" showErrorMessage="1" sqref="C111:C115">
      <formula1>$I$111:$I$113</formula1>
    </dataValidation>
    <dataValidation type="list" allowBlank="1" showInputMessage="1" showErrorMessage="1" sqref="C135:C149">
      <formula1>$L$135:$L$138</formula1>
    </dataValidation>
    <dataValidation type="list" allowBlank="1" showInputMessage="1" showErrorMessage="1" sqref="D135:D149">
      <formula1>$M$135:$M$136</formula1>
    </dataValidation>
    <dataValidation type="list" allowBlank="1" showInputMessage="1" showErrorMessage="1" sqref="C230:C241">
      <formula1>$M$230:$M$232</formula1>
    </dataValidation>
    <dataValidation type="list" allowBlank="1" showInputMessage="1" showErrorMessage="1" sqref="D230:D241">
      <formula1>$L$230:$L$231</formula1>
    </dataValidation>
    <dataValidation type="whole" allowBlank="1" showInputMessage="1" showErrorMessage="1" prompt="Máximo de 24 meses" sqref="D259:D268">
      <formula1>0</formula1>
      <formula2>24</formula2>
    </dataValidation>
  </dataValidations>
  <printOptions/>
  <pageMargins left="0.51" right="0.48" top="0.5905511811023623" bottom="0.7480314960629921" header="0.31496062992125984" footer="0.31496062992125984"/>
  <pageSetup horizontalDpi="600" verticalDpi="600" orientation="portrait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1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.28125" style="1" customWidth="1"/>
    <col min="2" max="2" width="20.140625" style="45" customWidth="1"/>
    <col min="3" max="3" width="20.421875" style="1" customWidth="1"/>
    <col min="4" max="4" width="18.140625" style="1" customWidth="1"/>
    <col min="5" max="5" width="15.00390625" style="1" customWidth="1"/>
    <col min="6" max="6" width="12.28125" style="1" customWidth="1"/>
    <col min="7" max="7" width="11.28125" style="1" customWidth="1"/>
    <col min="8" max="9" width="6.140625" style="1" customWidth="1"/>
    <col min="10" max="17" width="6.140625" style="1" hidden="1" customWidth="1"/>
    <col min="18" max="20" width="6.140625" style="1" customWidth="1"/>
    <col min="21" max="21" width="12.421875" style="1" customWidth="1"/>
    <col min="22" max="16384" width="11.421875" style="1" customWidth="1"/>
  </cols>
  <sheetData>
    <row r="1" ht="33" customHeight="1"/>
    <row r="2" ht="39.75" customHeight="1"/>
    <row r="3" ht="15.75" customHeight="1"/>
    <row r="4" spans="2:6" ht="15.75" customHeight="1">
      <c r="B4" s="64"/>
      <c r="C4" s="64"/>
      <c r="D4" s="64"/>
      <c r="E4" s="64"/>
      <c r="F4" s="64"/>
    </row>
    <row r="5" spans="2:6" ht="15.75" customHeight="1">
      <c r="B5" s="50"/>
      <c r="C5" s="50"/>
      <c r="D5" s="50"/>
      <c r="E5" s="50"/>
      <c r="F5" s="50"/>
    </row>
    <row r="6" spans="2:6" ht="15.75" customHeight="1">
      <c r="B6" s="52" t="s">
        <v>98</v>
      </c>
      <c r="C6" s="72"/>
      <c r="D6" s="73"/>
      <c r="E6" s="73"/>
      <c r="F6" s="74"/>
    </row>
    <row r="7" spans="2:6" ht="15.75" customHeight="1">
      <c r="B7" s="52" t="s">
        <v>99</v>
      </c>
      <c r="C7" s="72"/>
      <c r="D7" s="73"/>
      <c r="E7" s="73"/>
      <c r="F7" s="74"/>
    </row>
    <row r="8" spans="1:4" ht="18.75">
      <c r="A8" s="12"/>
      <c r="B8" s="46"/>
      <c r="C8" s="4"/>
      <c r="D8" s="4"/>
    </row>
    <row r="9" spans="1:20" ht="18.75" customHeight="1">
      <c r="A9" s="9" t="s">
        <v>59</v>
      </c>
      <c r="B9" s="47"/>
      <c r="C9" s="10"/>
      <c r="F9" s="39">
        <f>F11+F97+F133+F164+F192+F227+F249+F260+F276+F287+F307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6"/>
      <c r="S9" s="36"/>
      <c r="T9" s="34"/>
    </row>
    <row r="10" spans="6:20" ht="15"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6"/>
      <c r="S10" s="36"/>
      <c r="T10" s="34"/>
    </row>
    <row r="11" spans="1:20" s="10" customFormat="1" ht="15.75">
      <c r="A11" s="10" t="s">
        <v>1</v>
      </c>
      <c r="B11" s="47"/>
      <c r="F11" s="40">
        <f>SUM(F16:F94)</f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37"/>
      <c r="S11" s="37"/>
      <c r="T11" s="35"/>
    </row>
    <row r="12" spans="2:20" s="10" customFormat="1" ht="49.5" customHeight="1">
      <c r="B12" s="68" t="s">
        <v>61</v>
      </c>
      <c r="C12" s="68"/>
      <c r="D12" s="68"/>
      <c r="E12" s="68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7"/>
      <c r="S12" s="37"/>
      <c r="T12" s="35"/>
    </row>
    <row r="13" spans="2:20" s="10" customFormat="1" ht="23.25" customHeight="1">
      <c r="B13" s="68" t="s">
        <v>62</v>
      </c>
      <c r="C13" s="68"/>
      <c r="D13" s="68"/>
      <c r="E13" s="68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7"/>
      <c r="S13" s="37"/>
      <c r="T13" s="35"/>
    </row>
    <row r="14" spans="6:20" ht="15">
      <c r="F14" s="3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6"/>
      <c r="S14" s="36"/>
      <c r="T14" s="34"/>
    </row>
    <row r="15" spans="2:22" ht="15.75">
      <c r="B15" s="15" t="s">
        <v>109</v>
      </c>
      <c r="C15" s="15" t="s">
        <v>123</v>
      </c>
      <c r="D15" s="15" t="s">
        <v>97</v>
      </c>
      <c r="E15" s="15" t="s">
        <v>105</v>
      </c>
      <c r="F15" s="15" t="s">
        <v>8</v>
      </c>
      <c r="H15" s="38"/>
      <c r="I15" s="3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6"/>
      <c r="U15" s="36"/>
      <c r="V15" s="34"/>
    </row>
    <row r="16" spans="1:22" ht="15">
      <c r="A16" s="13">
        <f>IF(D16&gt;0,1,)</f>
        <v>0</v>
      </c>
      <c r="B16" s="53"/>
      <c r="C16" s="53"/>
      <c r="D16" s="25"/>
      <c r="E16" s="25"/>
      <c r="F16" s="29">
        <f>N16*O16</f>
        <v>0</v>
      </c>
      <c r="H16" s="38"/>
      <c r="I16" s="38"/>
      <c r="J16" s="17"/>
      <c r="K16" s="17"/>
      <c r="L16" s="17"/>
      <c r="M16" s="17"/>
      <c r="N16" s="17">
        <f>IF(D16=$P$16,18,IF(D16=$P$17,15,IF(D16=$P$18,12,IF(D16=$P$19,8,IF(D16=$P$20,2,0)))))</f>
        <v>0</v>
      </c>
      <c r="O16" s="17">
        <f>IF(E16&lt;=3,1,IF(E16&lt;=5,0.6,IF(E16&gt;5,0.3,0)))</f>
        <v>1</v>
      </c>
      <c r="P16" s="18" t="s">
        <v>100</v>
      </c>
      <c r="Q16" s="17"/>
      <c r="R16" s="17"/>
      <c r="S16" s="17"/>
      <c r="T16" s="36"/>
      <c r="U16" s="36"/>
      <c r="V16" s="34"/>
    </row>
    <row r="17" spans="1:22" ht="15">
      <c r="A17" s="13">
        <f>IF(D17&gt;0,A16+1,)</f>
        <v>0</v>
      </c>
      <c r="B17" s="53"/>
      <c r="C17" s="53"/>
      <c r="D17" s="25"/>
      <c r="E17" s="25"/>
      <c r="F17" s="29">
        <f>N17*O17</f>
        <v>0</v>
      </c>
      <c r="H17" s="38"/>
      <c r="I17" s="38"/>
      <c r="J17" s="17"/>
      <c r="K17" s="17"/>
      <c r="L17" s="17"/>
      <c r="M17" s="17"/>
      <c r="N17" s="17">
        <f>IF(D17=$P$16,18,IF(D17=$P$17,15,IF(D17=$P$18,12,IF(D17=$P$19,8,IF(D17=$P$20,2,0)))))</f>
        <v>0</v>
      </c>
      <c r="O17" s="17">
        <f aca="true" t="shared" si="0" ref="N17:O80">IF(E17&lt;=3,1,IF(E17&lt;=5,0.6,IF(E17&gt;5,0.3,0)))</f>
        <v>1</v>
      </c>
      <c r="P17" s="18" t="s">
        <v>101</v>
      </c>
      <c r="Q17" s="17"/>
      <c r="R17" s="17"/>
      <c r="S17" s="17"/>
      <c r="T17" s="36"/>
      <c r="U17" s="36"/>
      <c r="V17" s="34"/>
    </row>
    <row r="18" spans="1:22" ht="15">
      <c r="A18" s="13">
        <f>IF(D18&gt;0,A17+1,)</f>
        <v>0</v>
      </c>
      <c r="B18" s="53"/>
      <c r="C18" s="53"/>
      <c r="D18" s="25"/>
      <c r="E18" s="25"/>
      <c r="F18" s="29">
        <f aca="true" t="shared" si="1" ref="E18:F81">N18*O18</f>
        <v>0</v>
      </c>
      <c r="H18" s="38"/>
      <c r="I18" s="38"/>
      <c r="J18" s="17"/>
      <c r="K18" s="17"/>
      <c r="L18" s="17"/>
      <c r="M18" s="17"/>
      <c r="N18" s="17">
        <f>IF(D18=$P$16,18,IF(D18=$P$17,15,IF(D18=$P$18,12,IF(D18=$P$19,8,IF(D18=$P$20,2,0)))))</f>
        <v>0</v>
      </c>
      <c r="O18" s="17">
        <f t="shared" si="0"/>
        <v>1</v>
      </c>
      <c r="P18" s="18" t="s">
        <v>102</v>
      </c>
      <c r="Q18" s="17"/>
      <c r="R18" s="17"/>
      <c r="S18" s="17"/>
      <c r="T18" s="36"/>
      <c r="U18" s="36"/>
      <c r="V18" s="34"/>
    </row>
    <row r="19" spans="1:22" ht="15">
      <c r="A19" s="13">
        <f>IF(D19&gt;0,A18+1,)</f>
        <v>0</v>
      </c>
      <c r="B19" s="53"/>
      <c r="C19" s="53"/>
      <c r="D19" s="25"/>
      <c r="E19" s="25"/>
      <c r="F19" s="29">
        <f t="shared" si="1"/>
        <v>0</v>
      </c>
      <c r="H19" s="38"/>
      <c r="I19" s="38"/>
      <c r="J19" s="17"/>
      <c r="K19" s="17"/>
      <c r="L19" s="17"/>
      <c r="M19" s="17"/>
      <c r="N19" s="17">
        <f>IF(D19=$P$16,18,IF(D19=$P$17,15,IF(D19=$P$18,12,IF(D19=$P$19,8,IF(D19=$P$20,2,0)))))</f>
        <v>0</v>
      </c>
      <c r="O19" s="17">
        <f t="shared" si="0"/>
        <v>1</v>
      </c>
      <c r="P19" s="18" t="s">
        <v>103</v>
      </c>
      <c r="Q19" s="17"/>
      <c r="R19" s="17"/>
      <c r="S19" s="17"/>
      <c r="T19" s="36"/>
      <c r="U19" s="36"/>
      <c r="V19" s="34"/>
    </row>
    <row r="20" spans="1:22" ht="15">
      <c r="A20" s="13">
        <f>IF(D20&gt;0,A19+1,)</f>
        <v>0</v>
      </c>
      <c r="B20" s="53"/>
      <c r="C20" s="53"/>
      <c r="D20" s="25"/>
      <c r="E20" s="25"/>
      <c r="F20" s="29">
        <f t="shared" si="1"/>
        <v>0</v>
      </c>
      <c r="H20" s="38"/>
      <c r="I20" s="38"/>
      <c r="J20" s="17"/>
      <c r="K20" s="17"/>
      <c r="L20" s="17"/>
      <c r="M20" s="17"/>
      <c r="N20" s="17">
        <f>IF(D20=$P$16,18,IF(D20=$P$17,15,IF(D20=$P$18,12,IF(D20=$P$19,8,IF(D20=$P$20,2,0)))))</f>
        <v>0</v>
      </c>
      <c r="O20" s="17">
        <f t="shared" si="0"/>
        <v>1</v>
      </c>
      <c r="P20" s="18" t="s">
        <v>104</v>
      </c>
      <c r="Q20" s="17"/>
      <c r="R20" s="17"/>
      <c r="S20" s="17"/>
      <c r="T20" s="36"/>
      <c r="U20" s="36"/>
      <c r="V20" s="34"/>
    </row>
    <row r="21" spans="1:22" ht="15">
      <c r="A21" s="13">
        <f>IF(D21&gt;0,A20+1,)</f>
        <v>0</v>
      </c>
      <c r="B21" s="53"/>
      <c r="C21" s="53"/>
      <c r="D21" s="25"/>
      <c r="E21" s="25"/>
      <c r="F21" s="29">
        <f t="shared" si="1"/>
        <v>0</v>
      </c>
      <c r="H21" s="38"/>
      <c r="I21" s="38"/>
      <c r="J21" s="17"/>
      <c r="K21" s="17"/>
      <c r="L21" s="17"/>
      <c r="M21" s="17"/>
      <c r="N21" s="17">
        <f>IF(D21=$P$16,18,IF(D21=$P$17,15,IF(D21=$P$18,12,IF(D21=$P$19,8,IF(D21=$P$20,2,0)))))</f>
        <v>0</v>
      </c>
      <c r="O21" s="17">
        <f t="shared" si="0"/>
        <v>1</v>
      </c>
      <c r="P21" s="17"/>
      <c r="Q21" s="17"/>
      <c r="R21" s="17"/>
      <c r="S21" s="17"/>
      <c r="T21" s="36"/>
      <c r="U21" s="36"/>
      <c r="V21" s="34"/>
    </row>
    <row r="22" spans="1:22" ht="15">
      <c r="A22" s="13">
        <f>IF(D22&gt;0,A21+1,)</f>
        <v>0</v>
      </c>
      <c r="B22" s="53"/>
      <c r="C22" s="53"/>
      <c r="D22" s="25"/>
      <c r="E22" s="25"/>
      <c r="F22" s="29">
        <f t="shared" si="1"/>
        <v>0</v>
      </c>
      <c r="H22" s="38"/>
      <c r="I22" s="38"/>
      <c r="J22" s="17"/>
      <c r="K22" s="17"/>
      <c r="L22" s="17"/>
      <c r="M22" s="17"/>
      <c r="N22" s="17">
        <f>IF(D22=$P$16,18,IF(D22=$P$17,15,IF(D22=$P$18,12,IF(D22=$P$19,8,IF(D22=$P$20,2,0)))))</f>
        <v>0</v>
      </c>
      <c r="O22" s="17">
        <f t="shared" si="0"/>
        <v>1</v>
      </c>
      <c r="P22" s="17"/>
      <c r="Q22" s="17"/>
      <c r="R22" s="17"/>
      <c r="S22" s="17"/>
      <c r="T22" s="36"/>
      <c r="U22" s="36"/>
      <c r="V22" s="34"/>
    </row>
    <row r="23" spans="1:22" ht="15">
      <c r="A23" s="13">
        <f>IF(D23&gt;0,A22+1,)</f>
        <v>0</v>
      </c>
      <c r="B23" s="53"/>
      <c r="C23" s="53"/>
      <c r="D23" s="25"/>
      <c r="E23" s="25"/>
      <c r="F23" s="29">
        <f t="shared" si="1"/>
        <v>0</v>
      </c>
      <c r="H23" s="38"/>
      <c r="I23" s="38"/>
      <c r="J23" s="17"/>
      <c r="K23" s="17"/>
      <c r="L23" s="17"/>
      <c r="M23" s="17"/>
      <c r="N23" s="17">
        <f>IF(D23=$P$16,18,IF(D23=$P$17,15,IF(D23=$P$18,12,IF(D23=$P$19,8,IF(D23=$P$20,2,0)))))</f>
        <v>0</v>
      </c>
      <c r="O23" s="17">
        <f t="shared" si="0"/>
        <v>1</v>
      </c>
      <c r="P23" s="17"/>
      <c r="Q23" s="17"/>
      <c r="R23" s="17"/>
      <c r="S23" s="17"/>
      <c r="T23" s="36"/>
      <c r="U23" s="36"/>
      <c r="V23" s="34"/>
    </row>
    <row r="24" spans="1:22" ht="15">
      <c r="A24" s="13">
        <f>IF(D24&gt;0,A23+1,)</f>
        <v>0</v>
      </c>
      <c r="B24" s="53"/>
      <c r="C24" s="53"/>
      <c r="D24" s="25"/>
      <c r="E24" s="25"/>
      <c r="F24" s="29">
        <f t="shared" si="1"/>
        <v>0</v>
      </c>
      <c r="H24" s="38"/>
      <c r="I24" s="38"/>
      <c r="J24" s="17"/>
      <c r="K24" s="17"/>
      <c r="L24" s="17"/>
      <c r="M24" s="17"/>
      <c r="N24" s="17">
        <f>IF(D24=$P$16,18,IF(D24=$P$17,15,IF(D24=$P$18,12,IF(D24=$P$19,8,IF(D24=$P$20,2,0)))))</f>
        <v>0</v>
      </c>
      <c r="O24" s="17">
        <f t="shared" si="0"/>
        <v>1</v>
      </c>
      <c r="P24" s="17"/>
      <c r="Q24" s="17"/>
      <c r="R24" s="17"/>
      <c r="S24" s="17"/>
      <c r="T24" s="36"/>
      <c r="U24" s="36"/>
      <c r="V24" s="34"/>
    </row>
    <row r="25" spans="1:22" ht="15">
      <c r="A25" s="13">
        <f>IF(D25&gt;0,A24+1,)</f>
        <v>0</v>
      </c>
      <c r="B25" s="53"/>
      <c r="C25" s="53"/>
      <c r="D25" s="25"/>
      <c r="E25" s="25"/>
      <c r="F25" s="29">
        <f t="shared" si="1"/>
        <v>0</v>
      </c>
      <c r="H25" s="38"/>
      <c r="I25" s="38"/>
      <c r="J25" s="17"/>
      <c r="K25" s="17"/>
      <c r="L25" s="17"/>
      <c r="M25" s="17"/>
      <c r="N25" s="17">
        <f>IF(D25=$P$16,18,IF(D25=$P$17,15,IF(D25=$P$18,12,IF(D25=$P$19,8,IF(D25=$P$20,2,0)))))</f>
        <v>0</v>
      </c>
      <c r="O25" s="17">
        <f t="shared" si="0"/>
        <v>1</v>
      </c>
      <c r="P25" s="17"/>
      <c r="Q25" s="17"/>
      <c r="R25" s="17"/>
      <c r="S25" s="17"/>
      <c r="T25" s="36"/>
      <c r="U25" s="36"/>
      <c r="V25" s="34"/>
    </row>
    <row r="26" spans="1:22" ht="15">
      <c r="A26" s="13">
        <f>IF(D26&gt;0,A25+1,)</f>
        <v>0</v>
      </c>
      <c r="B26" s="53"/>
      <c r="C26" s="53"/>
      <c r="D26" s="25"/>
      <c r="E26" s="25"/>
      <c r="F26" s="29">
        <f t="shared" si="1"/>
        <v>0</v>
      </c>
      <c r="H26" s="38"/>
      <c r="I26" s="38"/>
      <c r="J26" s="17"/>
      <c r="K26" s="17"/>
      <c r="L26" s="17"/>
      <c r="M26" s="17"/>
      <c r="N26" s="17">
        <f>IF(D26=$P$16,18,IF(D26=$P$17,15,IF(D26=$P$18,12,IF(D26=$P$19,8,IF(D26=$P$20,2,0)))))</f>
        <v>0</v>
      </c>
      <c r="O26" s="17">
        <f t="shared" si="0"/>
        <v>1</v>
      </c>
      <c r="P26" s="17"/>
      <c r="Q26" s="17"/>
      <c r="R26" s="17"/>
      <c r="S26" s="17"/>
      <c r="T26" s="36"/>
      <c r="U26" s="36"/>
      <c r="V26" s="34"/>
    </row>
    <row r="27" spans="1:22" ht="15">
      <c r="A27" s="13">
        <f>IF(D27&gt;0,A26+1,)</f>
        <v>0</v>
      </c>
      <c r="B27" s="53"/>
      <c r="C27" s="53"/>
      <c r="D27" s="25"/>
      <c r="E27" s="25"/>
      <c r="F27" s="29">
        <f t="shared" si="1"/>
        <v>0</v>
      </c>
      <c r="H27" s="38"/>
      <c r="I27" s="38"/>
      <c r="J27" s="17"/>
      <c r="K27" s="17"/>
      <c r="L27" s="17"/>
      <c r="M27" s="17"/>
      <c r="N27" s="17">
        <f>IF(D27=$P$16,18,IF(D27=$P$17,15,IF(D27=$P$18,12,IF(D27=$P$19,8,IF(D27=$P$20,2,0)))))</f>
        <v>0</v>
      </c>
      <c r="O27" s="17">
        <f t="shared" si="0"/>
        <v>1</v>
      </c>
      <c r="P27" s="17"/>
      <c r="Q27" s="17"/>
      <c r="R27" s="17"/>
      <c r="S27" s="17"/>
      <c r="T27" s="36"/>
      <c r="U27" s="36"/>
      <c r="V27" s="34"/>
    </row>
    <row r="28" spans="1:22" ht="15">
      <c r="A28" s="13">
        <f>IF(D28&gt;0,A27+1,)</f>
        <v>0</v>
      </c>
      <c r="B28" s="53"/>
      <c r="C28" s="53"/>
      <c r="D28" s="25"/>
      <c r="E28" s="25"/>
      <c r="F28" s="29">
        <f t="shared" si="1"/>
        <v>0</v>
      </c>
      <c r="H28" s="38"/>
      <c r="I28" s="38"/>
      <c r="J28" s="17"/>
      <c r="K28" s="17"/>
      <c r="L28" s="17"/>
      <c r="M28" s="17"/>
      <c r="N28" s="17">
        <f>IF(D28=$P$16,18,IF(D28=$P$17,15,IF(D28=$P$18,12,IF(D28=$P$19,8,IF(D28=$P$20,2,0)))))</f>
        <v>0</v>
      </c>
      <c r="O28" s="17">
        <f t="shared" si="0"/>
        <v>1</v>
      </c>
      <c r="P28" s="17"/>
      <c r="Q28" s="17"/>
      <c r="R28" s="17"/>
      <c r="S28" s="17"/>
      <c r="T28" s="36"/>
      <c r="U28" s="36"/>
      <c r="V28" s="34"/>
    </row>
    <row r="29" spans="1:22" ht="15">
      <c r="A29" s="13">
        <f>IF(D29&gt;0,A28+1,)</f>
        <v>0</v>
      </c>
      <c r="B29" s="53"/>
      <c r="C29" s="53"/>
      <c r="D29" s="25"/>
      <c r="E29" s="25"/>
      <c r="F29" s="29">
        <f t="shared" si="1"/>
        <v>0</v>
      </c>
      <c r="H29" s="38"/>
      <c r="I29" s="38"/>
      <c r="J29" s="17"/>
      <c r="K29" s="17"/>
      <c r="L29" s="17"/>
      <c r="M29" s="17"/>
      <c r="N29" s="17">
        <f>IF(D29=$P$16,18,IF(D29=$P$17,15,IF(D29=$P$18,12,IF(D29=$P$19,8,IF(D29=$P$20,2,0)))))</f>
        <v>0</v>
      </c>
      <c r="O29" s="17">
        <f t="shared" si="0"/>
        <v>1</v>
      </c>
      <c r="P29" s="17"/>
      <c r="Q29" s="17"/>
      <c r="R29" s="17"/>
      <c r="S29" s="17"/>
      <c r="T29" s="36"/>
      <c r="U29" s="36"/>
      <c r="V29" s="34"/>
    </row>
    <row r="30" spans="1:22" ht="15">
      <c r="A30" s="13">
        <f>IF(D30&gt;0,A29+1,)</f>
        <v>0</v>
      </c>
      <c r="B30" s="53"/>
      <c r="C30" s="53"/>
      <c r="D30" s="25"/>
      <c r="E30" s="25"/>
      <c r="F30" s="29">
        <f t="shared" si="1"/>
        <v>0</v>
      </c>
      <c r="H30" s="38"/>
      <c r="I30" s="38"/>
      <c r="J30" s="17"/>
      <c r="K30" s="17"/>
      <c r="L30" s="17"/>
      <c r="M30" s="17"/>
      <c r="N30" s="17">
        <f>IF(D30=$P$16,18,IF(D30=$P$17,15,IF(D30=$P$18,12,IF(D30=$P$19,8,IF(D30=$P$20,2,0)))))</f>
        <v>0</v>
      </c>
      <c r="O30" s="17">
        <f t="shared" si="0"/>
        <v>1</v>
      </c>
      <c r="P30" s="17"/>
      <c r="Q30" s="17"/>
      <c r="R30" s="17"/>
      <c r="S30" s="17"/>
      <c r="T30" s="36"/>
      <c r="U30" s="36"/>
      <c r="V30" s="34"/>
    </row>
    <row r="31" spans="1:22" ht="15">
      <c r="A31" s="13">
        <f>IF(D31&gt;0,A30+1,)</f>
        <v>0</v>
      </c>
      <c r="B31" s="53"/>
      <c r="C31" s="53"/>
      <c r="D31" s="25"/>
      <c r="E31" s="25"/>
      <c r="F31" s="29">
        <f t="shared" si="1"/>
        <v>0</v>
      </c>
      <c r="H31" s="38"/>
      <c r="I31" s="38"/>
      <c r="J31" s="17"/>
      <c r="K31" s="17"/>
      <c r="L31" s="17"/>
      <c r="M31" s="17"/>
      <c r="N31" s="17">
        <f>IF(D31=$P$16,18,IF(D31=$P$17,15,IF(D31=$P$18,12,IF(D31=$P$19,8,IF(D31=$P$20,2,0)))))</f>
        <v>0</v>
      </c>
      <c r="O31" s="17">
        <f t="shared" si="0"/>
        <v>1</v>
      </c>
      <c r="P31" s="17"/>
      <c r="Q31" s="17"/>
      <c r="R31" s="17"/>
      <c r="S31" s="17"/>
      <c r="T31" s="36"/>
      <c r="U31" s="36"/>
      <c r="V31" s="34"/>
    </row>
    <row r="32" spans="1:22" ht="15">
      <c r="A32" s="13">
        <f>IF(D32&gt;0,A31+1,)</f>
        <v>0</v>
      </c>
      <c r="B32" s="53"/>
      <c r="C32" s="53"/>
      <c r="D32" s="25"/>
      <c r="E32" s="25"/>
      <c r="F32" s="29">
        <f t="shared" si="1"/>
        <v>0</v>
      </c>
      <c r="H32" s="38"/>
      <c r="I32" s="38"/>
      <c r="J32" s="17"/>
      <c r="K32" s="17"/>
      <c r="L32" s="17"/>
      <c r="M32" s="17"/>
      <c r="N32" s="17">
        <f>IF(D32=$P$16,18,IF(D32=$P$17,15,IF(D32=$P$18,12,IF(D32=$P$19,8,IF(D32=$P$20,2,0)))))</f>
        <v>0</v>
      </c>
      <c r="O32" s="17">
        <f t="shared" si="0"/>
        <v>1</v>
      </c>
      <c r="P32" s="17"/>
      <c r="Q32" s="17"/>
      <c r="R32" s="17"/>
      <c r="S32" s="17"/>
      <c r="T32" s="36"/>
      <c r="U32" s="36"/>
      <c r="V32" s="34"/>
    </row>
    <row r="33" spans="1:22" ht="15">
      <c r="A33" s="13">
        <f>IF(D33&gt;0,A32+1,)</f>
        <v>0</v>
      </c>
      <c r="B33" s="53"/>
      <c r="C33" s="53"/>
      <c r="D33" s="25"/>
      <c r="E33" s="25"/>
      <c r="F33" s="29">
        <f t="shared" si="1"/>
        <v>0</v>
      </c>
      <c r="H33" s="38"/>
      <c r="I33" s="38"/>
      <c r="J33" s="17"/>
      <c r="K33" s="17"/>
      <c r="L33" s="17"/>
      <c r="M33" s="17"/>
      <c r="N33" s="17">
        <f>IF(D33=$P$16,18,IF(D33=$P$17,15,IF(D33=$P$18,12,IF(D33=$P$19,8,IF(D33=$P$20,2,0)))))</f>
        <v>0</v>
      </c>
      <c r="O33" s="17">
        <f t="shared" si="0"/>
        <v>1</v>
      </c>
      <c r="P33" s="17"/>
      <c r="Q33" s="17"/>
      <c r="R33" s="17"/>
      <c r="S33" s="17"/>
      <c r="T33" s="36"/>
      <c r="U33" s="36"/>
      <c r="V33" s="34"/>
    </row>
    <row r="34" spans="1:22" ht="15">
      <c r="A34" s="13">
        <f>IF(D34&gt;0,A33+1,)</f>
        <v>0</v>
      </c>
      <c r="B34" s="53"/>
      <c r="C34" s="53"/>
      <c r="D34" s="25"/>
      <c r="E34" s="25"/>
      <c r="F34" s="29">
        <f t="shared" si="1"/>
        <v>0</v>
      </c>
      <c r="H34" s="38"/>
      <c r="I34" s="38"/>
      <c r="J34" s="17"/>
      <c r="K34" s="17"/>
      <c r="L34" s="17"/>
      <c r="M34" s="17"/>
      <c r="N34" s="17">
        <f>IF(D34=$P$16,18,IF(D34=$P$17,15,IF(D34=$P$18,12,IF(D34=$P$19,8,IF(D34=$P$20,2,0)))))</f>
        <v>0</v>
      </c>
      <c r="O34" s="17">
        <f t="shared" si="0"/>
        <v>1</v>
      </c>
      <c r="P34" s="17"/>
      <c r="Q34" s="17"/>
      <c r="R34" s="17"/>
      <c r="S34" s="17"/>
      <c r="T34" s="36"/>
      <c r="U34" s="36"/>
      <c r="V34" s="34"/>
    </row>
    <row r="35" spans="1:22" ht="15">
      <c r="A35" s="13">
        <f>IF(D35&gt;0,A34+1,)</f>
        <v>0</v>
      </c>
      <c r="B35" s="53"/>
      <c r="C35" s="53"/>
      <c r="D35" s="25"/>
      <c r="E35" s="25"/>
      <c r="F35" s="29">
        <f t="shared" si="1"/>
        <v>0</v>
      </c>
      <c r="H35" s="38"/>
      <c r="I35" s="38"/>
      <c r="J35" s="17"/>
      <c r="K35" s="17"/>
      <c r="L35" s="17"/>
      <c r="M35" s="17"/>
      <c r="N35" s="17">
        <f>IF(D35=$P$16,18,IF(D35=$P$17,15,IF(D35=$P$18,12,IF(D35=$P$19,8,IF(D35=$P$20,2,0)))))</f>
        <v>0</v>
      </c>
      <c r="O35" s="17">
        <f t="shared" si="0"/>
        <v>1</v>
      </c>
      <c r="P35" s="17"/>
      <c r="Q35" s="17"/>
      <c r="R35" s="17"/>
      <c r="S35" s="17"/>
      <c r="T35" s="36"/>
      <c r="U35" s="36"/>
      <c r="V35" s="34"/>
    </row>
    <row r="36" spans="1:22" ht="15">
      <c r="A36" s="13">
        <f>IF(D36&gt;0,A35+1,)</f>
        <v>0</v>
      </c>
      <c r="B36" s="53"/>
      <c r="C36" s="53"/>
      <c r="D36" s="25"/>
      <c r="E36" s="25"/>
      <c r="F36" s="29">
        <f t="shared" si="1"/>
        <v>0</v>
      </c>
      <c r="H36" s="38"/>
      <c r="I36" s="38"/>
      <c r="J36" s="17"/>
      <c r="K36" s="17"/>
      <c r="L36" s="17"/>
      <c r="M36" s="17"/>
      <c r="N36" s="17">
        <f>IF(D36=$P$16,18,IF(D36=$P$17,15,IF(D36=$P$18,12,IF(D36=$P$19,8,IF(D36=$P$20,2,0)))))</f>
        <v>0</v>
      </c>
      <c r="O36" s="17">
        <f t="shared" si="0"/>
        <v>1</v>
      </c>
      <c r="P36" s="17"/>
      <c r="Q36" s="17"/>
      <c r="R36" s="17"/>
      <c r="S36" s="17"/>
      <c r="T36" s="36"/>
      <c r="U36" s="36"/>
      <c r="V36" s="34"/>
    </row>
    <row r="37" spans="1:22" ht="15">
      <c r="A37" s="13">
        <f>IF(D37&gt;0,A36+1,)</f>
        <v>0</v>
      </c>
      <c r="B37" s="53"/>
      <c r="C37" s="53"/>
      <c r="D37" s="25"/>
      <c r="E37" s="25"/>
      <c r="F37" s="29">
        <f t="shared" si="1"/>
        <v>0</v>
      </c>
      <c r="H37" s="38"/>
      <c r="I37" s="38"/>
      <c r="J37" s="17"/>
      <c r="K37" s="17"/>
      <c r="L37" s="17"/>
      <c r="M37" s="17"/>
      <c r="N37" s="17">
        <f>IF(D37=$P$16,18,IF(D37=$P$17,15,IF(D37=$P$18,12,IF(D37=$P$19,8,IF(D37=$P$20,2,0)))))</f>
        <v>0</v>
      </c>
      <c r="O37" s="17">
        <f t="shared" si="0"/>
        <v>1</v>
      </c>
      <c r="P37" s="17"/>
      <c r="Q37" s="17"/>
      <c r="R37" s="17"/>
      <c r="S37" s="17"/>
      <c r="T37" s="36"/>
      <c r="U37" s="36"/>
      <c r="V37" s="34"/>
    </row>
    <row r="38" spans="1:22" ht="15">
      <c r="A38" s="13">
        <f>IF(D38&gt;0,A37+1,)</f>
        <v>0</v>
      </c>
      <c r="B38" s="53"/>
      <c r="C38" s="53"/>
      <c r="D38" s="25"/>
      <c r="E38" s="25"/>
      <c r="F38" s="29">
        <f t="shared" si="1"/>
        <v>0</v>
      </c>
      <c r="H38" s="38"/>
      <c r="I38" s="38"/>
      <c r="J38" s="17"/>
      <c r="K38" s="17"/>
      <c r="L38" s="17"/>
      <c r="M38" s="17"/>
      <c r="N38" s="17">
        <f>IF(D38=$P$16,18,IF(D38=$P$17,15,IF(D38=$P$18,12,IF(D38=$P$19,8,IF(D38=$P$20,2,0)))))</f>
        <v>0</v>
      </c>
      <c r="O38" s="17">
        <f t="shared" si="0"/>
        <v>1</v>
      </c>
      <c r="P38" s="17"/>
      <c r="Q38" s="17"/>
      <c r="R38" s="17"/>
      <c r="S38" s="17"/>
      <c r="T38" s="36"/>
      <c r="U38" s="36"/>
      <c r="V38" s="34"/>
    </row>
    <row r="39" spans="1:22" ht="15">
      <c r="A39" s="13">
        <f>IF(D39&gt;0,A38+1,)</f>
        <v>0</v>
      </c>
      <c r="B39" s="53"/>
      <c r="C39" s="53"/>
      <c r="D39" s="25"/>
      <c r="E39" s="25"/>
      <c r="F39" s="29">
        <f t="shared" si="1"/>
        <v>0</v>
      </c>
      <c r="H39" s="38"/>
      <c r="I39" s="38"/>
      <c r="J39" s="17"/>
      <c r="K39" s="17"/>
      <c r="L39" s="17"/>
      <c r="M39" s="17"/>
      <c r="N39" s="17">
        <f>IF(D39=$P$16,18,IF(D39=$P$17,15,IF(D39=$P$18,12,IF(D39=$P$19,8,IF(D39=$P$20,2,0)))))</f>
        <v>0</v>
      </c>
      <c r="O39" s="17">
        <f t="shared" si="0"/>
        <v>1</v>
      </c>
      <c r="P39" s="17"/>
      <c r="Q39" s="17"/>
      <c r="R39" s="17"/>
      <c r="S39" s="17"/>
      <c r="T39" s="36"/>
      <c r="U39" s="36"/>
      <c r="V39" s="34"/>
    </row>
    <row r="40" spans="1:22" ht="15">
      <c r="A40" s="13">
        <f>IF(D40&gt;0,A39+1,)</f>
        <v>0</v>
      </c>
      <c r="B40" s="53"/>
      <c r="C40" s="53"/>
      <c r="D40" s="25"/>
      <c r="E40" s="25"/>
      <c r="F40" s="29">
        <f t="shared" si="1"/>
        <v>0</v>
      </c>
      <c r="H40" s="38"/>
      <c r="I40" s="38"/>
      <c r="J40" s="17"/>
      <c r="K40" s="17"/>
      <c r="L40" s="17"/>
      <c r="M40" s="17"/>
      <c r="N40" s="17">
        <f>IF(D40=$P$16,18,IF(D40=$P$17,15,IF(D40=$P$18,12,IF(D40=$P$19,8,IF(D40=$P$20,2,0)))))</f>
        <v>0</v>
      </c>
      <c r="O40" s="17">
        <f t="shared" si="0"/>
        <v>1</v>
      </c>
      <c r="P40" s="17"/>
      <c r="Q40" s="17"/>
      <c r="R40" s="17"/>
      <c r="S40" s="17"/>
      <c r="T40" s="36"/>
      <c r="U40" s="36"/>
      <c r="V40" s="34"/>
    </row>
    <row r="41" spans="1:22" ht="15">
      <c r="A41" s="13">
        <f>IF(D41&gt;0,A40+1,)</f>
        <v>0</v>
      </c>
      <c r="B41" s="53"/>
      <c r="C41" s="53"/>
      <c r="D41" s="25"/>
      <c r="E41" s="25"/>
      <c r="F41" s="29">
        <f t="shared" si="1"/>
        <v>0</v>
      </c>
      <c r="H41" s="38"/>
      <c r="I41" s="38"/>
      <c r="J41" s="17"/>
      <c r="K41" s="17"/>
      <c r="L41" s="17"/>
      <c r="M41" s="17"/>
      <c r="N41" s="17">
        <f>IF(D41=$P$16,18,IF(D41=$P$17,15,IF(D41=$P$18,12,IF(D41=$P$19,8,IF(D41=$P$20,2,0)))))</f>
        <v>0</v>
      </c>
      <c r="O41" s="17">
        <f t="shared" si="0"/>
        <v>1</v>
      </c>
      <c r="P41" s="17"/>
      <c r="Q41" s="17"/>
      <c r="R41" s="17"/>
      <c r="S41" s="17"/>
      <c r="T41" s="36"/>
      <c r="U41" s="36"/>
      <c r="V41" s="34"/>
    </row>
    <row r="42" spans="1:22" ht="15">
      <c r="A42" s="13">
        <f>IF(D42&gt;0,A41+1,)</f>
        <v>0</v>
      </c>
      <c r="B42" s="53"/>
      <c r="C42" s="53"/>
      <c r="D42" s="25"/>
      <c r="E42" s="25"/>
      <c r="F42" s="29">
        <f t="shared" si="1"/>
        <v>0</v>
      </c>
      <c r="H42" s="38"/>
      <c r="I42" s="38"/>
      <c r="J42" s="17"/>
      <c r="K42" s="17"/>
      <c r="L42" s="17"/>
      <c r="M42" s="17"/>
      <c r="N42" s="17">
        <f>IF(D42=$P$16,18,IF(D42=$P$17,15,IF(D42=$P$18,12,IF(D42=$P$19,8,IF(D42=$P$20,2,0)))))</f>
        <v>0</v>
      </c>
      <c r="O42" s="17">
        <f t="shared" si="0"/>
        <v>1</v>
      </c>
      <c r="P42" s="17"/>
      <c r="Q42" s="17"/>
      <c r="R42" s="17"/>
      <c r="S42" s="17"/>
      <c r="T42" s="36"/>
      <c r="U42" s="36"/>
      <c r="V42" s="34"/>
    </row>
    <row r="43" spans="1:22" ht="15">
      <c r="A43" s="13">
        <f>IF(D43&gt;0,A42+1,)</f>
        <v>0</v>
      </c>
      <c r="B43" s="53"/>
      <c r="C43" s="53"/>
      <c r="D43" s="25"/>
      <c r="E43" s="25"/>
      <c r="F43" s="29">
        <f t="shared" si="1"/>
        <v>0</v>
      </c>
      <c r="H43" s="38"/>
      <c r="I43" s="38"/>
      <c r="J43" s="17"/>
      <c r="K43" s="17"/>
      <c r="L43" s="17"/>
      <c r="M43" s="17"/>
      <c r="N43" s="17">
        <f>IF(D43=$P$16,18,IF(D43=$P$17,15,IF(D43=$P$18,12,IF(D43=$P$19,8,IF(D43=$P$20,2,0)))))</f>
        <v>0</v>
      </c>
      <c r="O43" s="17">
        <f t="shared" si="0"/>
        <v>1</v>
      </c>
      <c r="P43" s="17"/>
      <c r="Q43" s="17"/>
      <c r="R43" s="17"/>
      <c r="S43" s="17"/>
      <c r="T43" s="36"/>
      <c r="U43" s="36"/>
      <c r="V43" s="34"/>
    </row>
    <row r="44" spans="1:22" ht="15">
      <c r="A44" s="13">
        <f>IF(D44&gt;0,A43+1,)</f>
        <v>0</v>
      </c>
      <c r="B44" s="53"/>
      <c r="C44" s="53"/>
      <c r="D44" s="25"/>
      <c r="E44" s="25"/>
      <c r="F44" s="29">
        <f t="shared" si="1"/>
        <v>0</v>
      </c>
      <c r="H44" s="38"/>
      <c r="I44" s="38"/>
      <c r="J44" s="17"/>
      <c r="K44" s="17"/>
      <c r="L44" s="17"/>
      <c r="M44" s="17"/>
      <c r="N44" s="17">
        <f>IF(D44=$P$16,18,IF(D44=$P$17,15,IF(D44=$P$18,12,IF(D44=$P$19,8,IF(D44=$P$20,2,0)))))</f>
        <v>0</v>
      </c>
      <c r="O44" s="17">
        <f t="shared" si="0"/>
        <v>1</v>
      </c>
      <c r="P44" s="17"/>
      <c r="Q44" s="17"/>
      <c r="R44" s="17"/>
      <c r="S44" s="17"/>
      <c r="T44" s="36"/>
      <c r="U44" s="36"/>
      <c r="V44" s="34"/>
    </row>
    <row r="45" spans="1:22" ht="15">
      <c r="A45" s="13">
        <f>IF(D45&gt;0,A44+1,)</f>
        <v>0</v>
      </c>
      <c r="B45" s="53"/>
      <c r="C45" s="53"/>
      <c r="D45" s="25"/>
      <c r="E45" s="25"/>
      <c r="F45" s="29">
        <f t="shared" si="1"/>
        <v>0</v>
      </c>
      <c r="H45" s="38"/>
      <c r="I45" s="38"/>
      <c r="J45" s="17"/>
      <c r="K45" s="17"/>
      <c r="L45" s="17"/>
      <c r="M45" s="17"/>
      <c r="N45" s="17">
        <f>IF(D45=$P$16,18,IF(D45=$P$17,15,IF(D45=$P$18,12,IF(D45=$P$19,8,IF(D45=$P$20,2,0)))))</f>
        <v>0</v>
      </c>
      <c r="O45" s="17">
        <f t="shared" si="0"/>
        <v>1</v>
      </c>
      <c r="P45" s="17"/>
      <c r="Q45" s="17"/>
      <c r="R45" s="17"/>
      <c r="S45" s="17"/>
      <c r="T45" s="36"/>
      <c r="U45" s="36"/>
      <c r="V45" s="34"/>
    </row>
    <row r="46" spans="1:22" ht="15">
      <c r="A46" s="13">
        <f>IF(D46&gt;0,A45+1,)</f>
        <v>0</v>
      </c>
      <c r="B46" s="53"/>
      <c r="C46" s="53"/>
      <c r="D46" s="25"/>
      <c r="E46" s="25"/>
      <c r="F46" s="29">
        <f t="shared" si="1"/>
        <v>0</v>
      </c>
      <c r="H46" s="38"/>
      <c r="I46" s="38"/>
      <c r="J46" s="17"/>
      <c r="K46" s="17"/>
      <c r="L46" s="17"/>
      <c r="M46" s="17"/>
      <c r="N46" s="17">
        <f>IF(D46=$P$16,18,IF(D46=$P$17,15,IF(D46=$P$18,12,IF(D46=$P$19,8,IF(D46=$P$20,2,0)))))</f>
        <v>0</v>
      </c>
      <c r="O46" s="17">
        <f t="shared" si="0"/>
        <v>1</v>
      </c>
      <c r="P46" s="17"/>
      <c r="Q46" s="17"/>
      <c r="R46" s="17"/>
      <c r="S46" s="17"/>
      <c r="T46" s="36"/>
      <c r="U46" s="36"/>
      <c r="V46" s="34"/>
    </row>
    <row r="47" spans="1:22" ht="15">
      <c r="A47" s="13">
        <f>IF(D47&gt;0,A46+1,)</f>
        <v>0</v>
      </c>
      <c r="B47" s="53"/>
      <c r="C47" s="53"/>
      <c r="D47" s="25"/>
      <c r="E47" s="25"/>
      <c r="F47" s="29">
        <f t="shared" si="1"/>
        <v>0</v>
      </c>
      <c r="H47" s="38"/>
      <c r="I47" s="38"/>
      <c r="J47" s="17"/>
      <c r="K47" s="17"/>
      <c r="L47" s="17"/>
      <c r="M47" s="17"/>
      <c r="N47" s="17">
        <f>IF(D47=$P$16,18,IF(D47=$P$17,15,IF(D47=$P$18,12,IF(D47=$P$19,8,IF(D47=$P$20,2,0)))))</f>
        <v>0</v>
      </c>
      <c r="O47" s="17">
        <f t="shared" si="0"/>
        <v>1</v>
      </c>
      <c r="P47" s="17"/>
      <c r="Q47" s="17"/>
      <c r="R47" s="17"/>
      <c r="S47" s="17"/>
      <c r="T47" s="36"/>
      <c r="U47" s="36"/>
      <c r="V47" s="34"/>
    </row>
    <row r="48" spans="1:22" ht="15">
      <c r="A48" s="13">
        <f>IF(D48&gt;0,A47+1,)</f>
        <v>0</v>
      </c>
      <c r="B48" s="53"/>
      <c r="C48" s="53"/>
      <c r="D48" s="25"/>
      <c r="E48" s="25"/>
      <c r="F48" s="29">
        <f t="shared" si="1"/>
        <v>0</v>
      </c>
      <c r="H48" s="38"/>
      <c r="I48" s="38"/>
      <c r="J48" s="17"/>
      <c r="K48" s="17"/>
      <c r="L48" s="17"/>
      <c r="M48" s="17"/>
      <c r="N48" s="17">
        <f>IF(D48=$P$16,18,IF(D48=$P$17,15,IF(D48=$P$18,12,IF(D48=$P$19,8,IF(D48=$P$20,2,0)))))</f>
        <v>0</v>
      </c>
      <c r="O48" s="17">
        <f t="shared" si="0"/>
        <v>1</v>
      </c>
      <c r="P48" s="17"/>
      <c r="Q48" s="17"/>
      <c r="R48" s="17"/>
      <c r="S48" s="17"/>
      <c r="T48" s="36"/>
      <c r="U48" s="36"/>
      <c r="V48" s="34"/>
    </row>
    <row r="49" spans="1:22" ht="15">
      <c r="A49" s="13">
        <f>IF(D49&gt;0,A48+1,)</f>
        <v>0</v>
      </c>
      <c r="B49" s="53"/>
      <c r="C49" s="53"/>
      <c r="D49" s="25"/>
      <c r="E49" s="25"/>
      <c r="F49" s="29">
        <f t="shared" si="1"/>
        <v>0</v>
      </c>
      <c r="H49" s="38"/>
      <c r="I49" s="38"/>
      <c r="J49" s="17"/>
      <c r="K49" s="17"/>
      <c r="L49" s="17"/>
      <c r="M49" s="17"/>
      <c r="N49" s="17">
        <f>IF(D49=$P$16,18,IF(D49=$P$17,15,IF(D49=$P$18,12,IF(D49=$P$19,8,IF(D49=$P$20,2,0)))))</f>
        <v>0</v>
      </c>
      <c r="O49" s="17">
        <f t="shared" si="0"/>
        <v>1</v>
      </c>
      <c r="P49" s="17"/>
      <c r="Q49" s="17"/>
      <c r="R49" s="17"/>
      <c r="S49" s="17"/>
      <c r="T49" s="36"/>
      <c r="U49" s="36"/>
      <c r="V49" s="34"/>
    </row>
    <row r="50" spans="1:22" ht="15">
      <c r="A50" s="13">
        <f>IF(D50&gt;0,A49+1,)</f>
        <v>0</v>
      </c>
      <c r="B50" s="53"/>
      <c r="C50" s="53"/>
      <c r="D50" s="25"/>
      <c r="E50" s="25"/>
      <c r="F50" s="29">
        <f t="shared" si="1"/>
        <v>0</v>
      </c>
      <c r="H50" s="38"/>
      <c r="I50" s="38"/>
      <c r="J50" s="17"/>
      <c r="K50" s="17"/>
      <c r="L50" s="17"/>
      <c r="M50" s="17"/>
      <c r="N50" s="17">
        <f>IF(D50=$P$16,18,IF(D50=$P$17,15,IF(D50=$P$18,12,IF(D50=$P$19,8,IF(D50=$P$20,2,0)))))</f>
        <v>0</v>
      </c>
      <c r="O50" s="17">
        <f t="shared" si="0"/>
        <v>1</v>
      </c>
      <c r="P50" s="17"/>
      <c r="Q50" s="17"/>
      <c r="R50" s="17"/>
      <c r="S50" s="17"/>
      <c r="T50" s="36"/>
      <c r="U50" s="36"/>
      <c r="V50" s="34"/>
    </row>
    <row r="51" spans="1:22" ht="15">
      <c r="A51" s="13">
        <f>IF(D51&gt;0,A50+1,)</f>
        <v>0</v>
      </c>
      <c r="B51" s="53"/>
      <c r="C51" s="53"/>
      <c r="D51" s="25"/>
      <c r="E51" s="25"/>
      <c r="F51" s="29">
        <f t="shared" si="1"/>
        <v>0</v>
      </c>
      <c r="H51" s="38"/>
      <c r="I51" s="38"/>
      <c r="J51" s="17"/>
      <c r="K51" s="17"/>
      <c r="L51" s="17"/>
      <c r="M51" s="17"/>
      <c r="N51" s="17">
        <f>IF(D51=$P$16,18,IF(D51=$P$17,15,IF(D51=$P$18,12,IF(D51=$P$19,8,IF(D51=$P$20,2,0)))))</f>
        <v>0</v>
      </c>
      <c r="O51" s="17">
        <f t="shared" si="0"/>
        <v>1</v>
      </c>
      <c r="P51" s="17"/>
      <c r="Q51" s="17"/>
      <c r="R51" s="17"/>
      <c r="S51" s="17"/>
      <c r="T51" s="36"/>
      <c r="U51" s="36"/>
      <c r="V51" s="34"/>
    </row>
    <row r="52" spans="1:22" ht="15">
      <c r="A52" s="13">
        <f>IF(D52&gt;0,A51+1,)</f>
        <v>0</v>
      </c>
      <c r="B52" s="53"/>
      <c r="C52" s="53"/>
      <c r="D52" s="25"/>
      <c r="E52" s="25"/>
      <c r="F52" s="29">
        <f t="shared" si="1"/>
        <v>0</v>
      </c>
      <c r="H52" s="38"/>
      <c r="I52" s="38"/>
      <c r="J52" s="17"/>
      <c r="K52" s="17"/>
      <c r="L52" s="17"/>
      <c r="M52" s="17"/>
      <c r="N52" s="17">
        <f>IF(D52=$P$16,18,IF(D52=$P$17,15,IF(D52=$P$18,12,IF(D52=$P$19,8,IF(D52=$P$20,2,0)))))</f>
        <v>0</v>
      </c>
      <c r="O52" s="17">
        <f t="shared" si="0"/>
        <v>1</v>
      </c>
      <c r="P52" s="17"/>
      <c r="Q52" s="17"/>
      <c r="R52" s="17"/>
      <c r="S52" s="17"/>
      <c r="T52" s="36"/>
      <c r="U52" s="36"/>
      <c r="V52" s="34"/>
    </row>
    <row r="53" spans="1:22" ht="15">
      <c r="A53" s="13">
        <f>IF(D53&gt;0,A52+1,)</f>
        <v>0</v>
      </c>
      <c r="B53" s="53"/>
      <c r="C53" s="53"/>
      <c r="D53" s="25"/>
      <c r="E53" s="25"/>
      <c r="F53" s="29">
        <f t="shared" si="1"/>
        <v>0</v>
      </c>
      <c r="H53" s="38"/>
      <c r="I53" s="38"/>
      <c r="J53" s="17"/>
      <c r="K53" s="17"/>
      <c r="L53" s="17"/>
      <c r="M53" s="17"/>
      <c r="N53" s="17">
        <f>IF(D53=$P$16,18,IF(D53=$P$17,15,IF(D53=$P$18,12,IF(D53=$P$19,8,IF(D53=$P$20,2,0)))))</f>
        <v>0</v>
      </c>
      <c r="O53" s="17">
        <f t="shared" si="0"/>
        <v>1</v>
      </c>
      <c r="P53" s="17"/>
      <c r="Q53" s="17"/>
      <c r="R53" s="17"/>
      <c r="S53" s="17"/>
      <c r="T53" s="36"/>
      <c r="U53" s="36"/>
      <c r="V53" s="34"/>
    </row>
    <row r="54" spans="1:22" ht="15">
      <c r="A54" s="13">
        <f>IF(D54&gt;0,A53+1,)</f>
        <v>0</v>
      </c>
      <c r="B54" s="53"/>
      <c r="C54" s="53"/>
      <c r="D54" s="25"/>
      <c r="E54" s="25"/>
      <c r="F54" s="29">
        <f t="shared" si="1"/>
        <v>0</v>
      </c>
      <c r="H54" s="38"/>
      <c r="I54" s="38"/>
      <c r="J54" s="17"/>
      <c r="K54" s="17"/>
      <c r="L54" s="17"/>
      <c r="M54" s="17"/>
      <c r="N54" s="17">
        <f>IF(D54=$P$16,18,IF(D54=$P$17,15,IF(D54=$P$18,12,IF(D54=$P$19,8,IF(D54=$P$20,2,0)))))</f>
        <v>0</v>
      </c>
      <c r="O54" s="17">
        <f t="shared" si="0"/>
        <v>1</v>
      </c>
      <c r="P54" s="17"/>
      <c r="Q54" s="17"/>
      <c r="R54" s="17"/>
      <c r="S54" s="17"/>
      <c r="T54" s="36"/>
      <c r="U54" s="36"/>
      <c r="V54" s="34"/>
    </row>
    <row r="55" spans="1:22" ht="15">
      <c r="A55" s="13">
        <f>IF(D55&gt;0,A54+1,)</f>
        <v>0</v>
      </c>
      <c r="B55" s="53"/>
      <c r="C55" s="53"/>
      <c r="D55" s="25"/>
      <c r="E55" s="25"/>
      <c r="F55" s="29">
        <f t="shared" si="1"/>
        <v>0</v>
      </c>
      <c r="H55" s="38"/>
      <c r="I55" s="38"/>
      <c r="J55" s="17"/>
      <c r="K55" s="17"/>
      <c r="L55" s="17"/>
      <c r="M55" s="17"/>
      <c r="N55" s="17">
        <f>IF(D55=$P$16,18,IF(D55=$P$17,15,IF(D55=$P$18,12,IF(D55=$P$19,8,IF(D55=$P$20,2,0)))))</f>
        <v>0</v>
      </c>
      <c r="O55" s="17">
        <f t="shared" si="0"/>
        <v>1</v>
      </c>
      <c r="P55" s="17"/>
      <c r="Q55" s="17"/>
      <c r="R55" s="17"/>
      <c r="S55" s="17"/>
      <c r="T55" s="36"/>
      <c r="U55" s="36"/>
      <c r="V55" s="34"/>
    </row>
    <row r="56" spans="1:22" ht="15">
      <c r="A56" s="13">
        <f>IF(D56&gt;0,A55+1,)</f>
        <v>0</v>
      </c>
      <c r="B56" s="53"/>
      <c r="C56" s="53"/>
      <c r="D56" s="25"/>
      <c r="E56" s="25"/>
      <c r="F56" s="29">
        <f t="shared" si="1"/>
        <v>0</v>
      </c>
      <c r="H56" s="38"/>
      <c r="I56" s="38"/>
      <c r="J56" s="17"/>
      <c r="K56" s="17"/>
      <c r="L56" s="17"/>
      <c r="M56" s="17"/>
      <c r="N56" s="17">
        <f>IF(D56=$P$16,18,IF(D56=$P$17,15,IF(D56=$P$18,12,IF(D56=$P$19,8,IF(D56=$P$20,2,0)))))</f>
        <v>0</v>
      </c>
      <c r="O56" s="17">
        <f t="shared" si="0"/>
        <v>1</v>
      </c>
      <c r="P56" s="17"/>
      <c r="Q56" s="17"/>
      <c r="R56" s="17"/>
      <c r="S56" s="17"/>
      <c r="T56" s="36"/>
      <c r="U56" s="36"/>
      <c r="V56" s="34"/>
    </row>
    <row r="57" spans="1:22" ht="15">
      <c r="A57" s="13">
        <f>IF(D57&gt;0,A56+1,)</f>
        <v>0</v>
      </c>
      <c r="B57" s="53"/>
      <c r="C57" s="53"/>
      <c r="D57" s="25"/>
      <c r="E57" s="25"/>
      <c r="F57" s="29">
        <f t="shared" si="1"/>
        <v>0</v>
      </c>
      <c r="H57" s="38"/>
      <c r="I57" s="38"/>
      <c r="J57" s="17"/>
      <c r="K57" s="17"/>
      <c r="L57" s="17"/>
      <c r="M57" s="17"/>
      <c r="N57" s="17">
        <f>IF(D57=$P$16,18,IF(D57=$P$17,15,IF(D57=$P$18,12,IF(D57=$P$19,8,IF(D57=$P$20,2,0)))))</f>
        <v>0</v>
      </c>
      <c r="O57" s="17">
        <f t="shared" si="0"/>
        <v>1</v>
      </c>
      <c r="P57" s="17"/>
      <c r="Q57" s="17"/>
      <c r="R57" s="17"/>
      <c r="S57" s="17"/>
      <c r="T57" s="36"/>
      <c r="U57" s="36"/>
      <c r="V57" s="34"/>
    </row>
    <row r="58" spans="1:22" ht="15">
      <c r="A58" s="13">
        <f>IF(D58&gt;0,A57+1,)</f>
        <v>0</v>
      </c>
      <c r="B58" s="53"/>
      <c r="C58" s="53"/>
      <c r="D58" s="25"/>
      <c r="E58" s="25"/>
      <c r="F58" s="29">
        <f t="shared" si="1"/>
        <v>0</v>
      </c>
      <c r="H58" s="38"/>
      <c r="I58" s="38"/>
      <c r="J58" s="17"/>
      <c r="K58" s="17"/>
      <c r="L58" s="17"/>
      <c r="M58" s="17"/>
      <c r="N58" s="17">
        <f>IF(D58=$P$16,18,IF(D58=$P$17,15,IF(D58=$P$18,12,IF(D58=$P$19,8,IF(D58=$P$20,2,0)))))</f>
        <v>0</v>
      </c>
      <c r="O58" s="17">
        <f t="shared" si="0"/>
        <v>1</v>
      </c>
      <c r="P58" s="17"/>
      <c r="Q58" s="17"/>
      <c r="R58" s="17"/>
      <c r="S58" s="17"/>
      <c r="T58" s="36"/>
      <c r="U58" s="36"/>
      <c r="V58" s="34"/>
    </row>
    <row r="59" spans="1:22" ht="15">
      <c r="A59" s="13">
        <f>IF(D59&gt;0,A58+1,)</f>
        <v>0</v>
      </c>
      <c r="B59" s="53"/>
      <c r="C59" s="53"/>
      <c r="D59" s="25"/>
      <c r="E59" s="25"/>
      <c r="F59" s="29">
        <f t="shared" si="1"/>
        <v>0</v>
      </c>
      <c r="H59" s="38"/>
      <c r="I59" s="38"/>
      <c r="J59" s="17"/>
      <c r="K59" s="17"/>
      <c r="L59" s="17"/>
      <c r="M59" s="17"/>
      <c r="N59" s="17">
        <f>IF(D59=$P$16,18,IF(D59=$P$17,15,IF(D59=$P$18,12,IF(D59=$P$19,8,IF(D59=$P$20,2,0)))))</f>
        <v>0</v>
      </c>
      <c r="O59" s="17">
        <f t="shared" si="0"/>
        <v>1</v>
      </c>
      <c r="P59" s="17"/>
      <c r="Q59" s="17"/>
      <c r="R59" s="17"/>
      <c r="S59" s="17"/>
      <c r="T59" s="36"/>
      <c r="U59" s="36"/>
      <c r="V59" s="34"/>
    </row>
    <row r="60" spans="1:22" ht="15">
      <c r="A60" s="13">
        <f>IF(D60&gt;0,A59+1,)</f>
        <v>0</v>
      </c>
      <c r="B60" s="53"/>
      <c r="C60" s="53"/>
      <c r="D60" s="25"/>
      <c r="E60" s="25"/>
      <c r="F60" s="29">
        <f t="shared" si="1"/>
        <v>0</v>
      </c>
      <c r="H60" s="38"/>
      <c r="I60" s="38"/>
      <c r="J60" s="17"/>
      <c r="K60" s="17"/>
      <c r="L60" s="17"/>
      <c r="M60" s="17"/>
      <c r="N60" s="17">
        <f>IF(D60=$P$16,18,IF(D60=$P$17,15,IF(D60=$P$18,12,IF(D60=$P$19,8,IF(D60=$P$20,2,0)))))</f>
        <v>0</v>
      </c>
      <c r="O60" s="17">
        <f t="shared" si="0"/>
        <v>1</v>
      </c>
      <c r="P60" s="17"/>
      <c r="Q60" s="17"/>
      <c r="R60" s="17"/>
      <c r="S60" s="17"/>
      <c r="T60" s="36"/>
      <c r="U60" s="36"/>
      <c r="V60" s="34"/>
    </row>
    <row r="61" spans="1:22" ht="15">
      <c r="A61" s="13">
        <f>IF(D61&gt;0,A60+1,)</f>
        <v>0</v>
      </c>
      <c r="B61" s="53"/>
      <c r="C61" s="53"/>
      <c r="D61" s="25"/>
      <c r="E61" s="25"/>
      <c r="F61" s="29">
        <f t="shared" si="1"/>
        <v>0</v>
      </c>
      <c r="H61" s="38"/>
      <c r="I61" s="38"/>
      <c r="J61" s="17"/>
      <c r="K61" s="17"/>
      <c r="L61" s="17"/>
      <c r="M61" s="17"/>
      <c r="N61" s="17">
        <f>IF(D61=$P$16,18,IF(D61=$P$17,15,IF(D61=$P$18,12,IF(D61=$P$19,8,IF(D61=$P$20,2,0)))))</f>
        <v>0</v>
      </c>
      <c r="O61" s="17">
        <f t="shared" si="0"/>
        <v>1</v>
      </c>
      <c r="P61" s="17"/>
      <c r="Q61" s="17"/>
      <c r="R61" s="17"/>
      <c r="S61" s="17"/>
      <c r="T61" s="36"/>
      <c r="U61" s="36"/>
      <c r="V61" s="34"/>
    </row>
    <row r="62" spans="1:22" ht="15">
      <c r="A62" s="13">
        <f>IF(D62&gt;0,A61+1,)</f>
        <v>0</v>
      </c>
      <c r="B62" s="53"/>
      <c r="C62" s="53"/>
      <c r="D62" s="25"/>
      <c r="E62" s="25"/>
      <c r="F62" s="29">
        <f t="shared" si="1"/>
        <v>0</v>
      </c>
      <c r="H62" s="38"/>
      <c r="I62" s="38"/>
      <c r="J62" s="17"/>
      <c r="K62" s="17"/>
      <c r="L62" s="17"/>
      <c r="M62" s="17"/>
      <c r="N62" s="17">
        <f>IF(D62=$P$16,18,IF(D62=$P$17,15,IF(D62=$P$18,12,IF(D62=$P$19,8,IF(D62=$P$20,2,0)))))</f>
        <v>0</v>
      </c>
      <c r="O62" s="17">
        <f t="shared" si="0"/>
        <v>1</v>
      </c>
      <c r="P62" s="17"/>
      <c r="Q62" s="17"/>
      <c r="R62" s="17"/>
      <c r="S62" s="17"/>
      <c r="T62" s="36"/>
      <c r="U62" s="36"/>
      <c r="V62" s="34"/>
    </row>
    <row r="63" spans="1:22" ht="15">
      <c r="A63" s="13">
        <f>IF(D63&gt;0,A62+1,)</f>
        <v>0</v>
      </c>
      <c r="B63" s="53"/>
      <c r="C63" s="53"/>
      <c r="D63" s="25"/>
      <c r="E63" s="25"/>
      <c r="F63" s="29">
        <f t="shared" si="1"/>
        <v>0</v>
      </c>
      <c r="H63" s="38"/>
      <c r="I63" s="38"/>
      <c r="J63" s="17"/>
      <c r="K63" s="17"/>
      <c r="L63" s="17"/>
      <c r="M63" s="17"/>
      <c r="N63" s="17">
        <f>IF(D63=$P$16,18,IF(D63=$P$17,15,IF(D63=$P$18,12,IF(D63=$P$19,8,IF(D63=$P$20,2,0)))))</f>
        <v>0</v>
      </c>
      <c r="O63" s="17">
        <f t="shared" si="0"/>
        <v>1</v>
      </c>
      <c r="P63" s="17"/>
      <c r="Q63" s="17"/>
      <c r="R63" s="17"/>
      <c r="S63" s="17"/>
      <c r="T63" s="36"/>
      <c r="U63" s="36"/>
      <c r="V63" s="34"/>
    </row>
    <row r="64" spans="1:22" ht="15">
      <c r="A64" s="13">
        <f>IF(D64&gt;0,A63+1,)</f>
        <v>0</v>
      </c>
      <c r="B64" s="53"/>
      <c r="C64" s="53"/>
      <c r="D64" s="25"/>
      <c r="E64" s="25"/>
      <c r="F64" s="29">
        <f t="shared" si="1"/>
        <v>0</v>
      </c>
      <c r="H64" s="38"/>
      <c r="I64" s="38"/>
      <c r="J64" s="17"/>
      <c r="K64" s="17"/>
      <c r="L64" s="17"/>
      <c r="M64" s="17"/>
      <c r="N64" s="17">
        <f>IF(D64=$P$16,18,IF(D64=$P$17,15,IF(D64=$P$18,12,IF(D64=$P$19,8,IF(D64=$P$20,2,0)))))</f>
        <v>0</v>
      </c>
      <c r="O64" s="17">
        <f t="shared" si="0"/>
        <v>1</v>
      </c>
      <c r="P64" s="17"/>
      <c r="Q64" s="17"/>
      <c r="R64" s="17"/>
      <c r="S64" s="17"/>
      <c r="T64" s="36"/>
      <c r="U64" s="36"/>
      <c r="V64" s="34"/>
    </row>
    <row r="65" spans="1:22" ht="15">
      <c r="A65" s="13">
        <f>IF(D65&gt;0,A64+1,)</f>
        <v>0</v>
      </c>
      <c r="B65" s="53"/>
      <c r="C65" s="53"/>
      <c r="D65" s="25"/>
      <c r="E65" s="25"/>
      <c r="F65" s="29">
        <f t="shared" si="1"/>
        <v>0</v>
      </c>
      <c r="H65" s="38"/>
      <c r="I65" s="38"/>
      <c r="J65" s="17"/>
      <c r="K65" s="17"/>
      <c r="L65" s="17"/>
      <c r="M65" s="17"/>
      <c r="N65" s="17">
        <f>IF(D65=$P$16,18,IF(D65=$P$17,15,IF(D65=$P$18,12,IF(D65=$P$19,8,IF(D65=$P$20,2,0)))))</f>
        <v>0</v>
      </c>
      <c r="O65" s="17">
        <f t="shared" si="0"/>
        <v>1</v>
      </c>
      <c r="P65" s="17"/>
      <c r="Q65" s="17"/>
      <c r="R65" s="17"/>
      <c r="S65" s="17"/>
      <c r="T65" s="36"/>
      <c r="U65" s="36"/>
      <c r="V65" s="34"/>
    </row>
    <row r="66" spans="1:22" ht="15">
      <c r="A66" s="13">
        <f>IF(D66&gt;0,A65+1,)</f>
        <v>0</v>
      </c>
      <c r="B66" s="53"/>
      <c r="C66" s="53"/>
      <c r="D66" s="25"/>
      <c r="E66" s="25"/>
      <c r="F66" s="29">
        <f t="shared" si="1"/>
        <v>0</v>
      </c>
      <c r="H66" s="38"/>
      <c r="I66" s="38"/>
      <c r="J66" s="17"/>
      <c r="K66" s="17"/>
      <c r="L66" s="17"/>
      <c r="M66" s="17"/>
      <c r="N66" s="17">
        <f>IF(D66=$P$16,18,IF(D66=$P$17,15,IF(D66=$P$18,12,IF(D66=$P$19,8,IF(D66=$P$20,2,0)))))</f>
        <v>0</v>
      </c>
      <c r="O66" s="17">
        <f t="shared" si="0"/>
        <v>1</v>
      </c>
      <c r="P66" s="17"/>
      <c r="Q66" s="17"/>
      <c r="R66" s="17"/>
      <c r="S66" s="17"/>
      <c r="T66" s="36"/>
      <c r="U66" s="36"/>
      <c r="V66" s="34"/>
    </row>
    <row r="67" spans="1:22" ht="15">
      <c r="A67" s="13">
        <f>IF(D67&gt;0,A66+1,)</f>
        <v>0</v>
      </c>
      <c r="B67" s="53"/>
      <c r="C67" s="53"/>
      <c r="D67" s="25"/>
      <c r="E67" s="25"/>
      <c r="F67" s="29">
        <f t="shared" si="1"/>
        <v>0</v>
      </c>
      <c r="H67" s="38"/>
      <c r="I67" s="38"/>
      <c r="J67" s="17"/>
      <c r="K67" s="17"/>
      <c r="L67" s="17"/>
      <c r="M67" s="17"/>
      <c r="N67" s="17">
        <f>IF(D67=$P$16,18,IF(D67=$P$17,15,IF(D67=$P$18,12,IF(D67=$P$19,8,IF(D67=$P$20,2,0)))))</f>
        <v>0</v>
      </c>
      <c r="O67" s="17">
        <f t="shared" si="0"/>
        <v>1</v>
      </c>
      <c r="P67" s="17"/>
      <c r="Q67" s="17"/>
      <c r="R67" s="17"/>
      <c r="S67" s="17"/>
      <c r="T67" s="36"/>
      <c r="U67" s="36"/>
      <c r="V67" s="34"/>
    </row>
    <row r="68" spans="1:22" ht="15">
      <c r="A68" s="13">
        <f>IF(D68&gt;0,A67+1,)</f>
        <v>0</v>
      </c>
      <c r="B68" s="53"/>
      <c r="C68" s="53"/>
      <c r="D68" s="25"/>
      <c r="E68" s="25"/>
      <c r="F68" s="29">
        <f t="shared" si="1"/>
        <v>0</v>
      </c>
      <c r="H68" s="38"/>
      <c r="I68" s="38"/>
      <c r="J68" s="17"/>
      <c r="K68" s="17"/>
      <c r="L68" s="17"/>
      <c r="M68" s="17"/>
      <c r="N68" s="17">
        <f>IF(D68=$P$16,18,IF(D68=$P$17,15,IF(D68=$P$18,12,IF(D68=$P$19,8,IF(D68=$P$20,2,0)))))</f>
        <v>0</v>
      </c>
      <c r="O68" s="17">
        <f t="shared" si="0"/>
        <v>1</v>
      </c>
      <c r="P68" s="17"/>
      <c r="Q68" s="17"/>
      <c r="R68" s="17"/>
      <c r="S68" s="17"/>
      <c r="T68" s="36"/>
      <c r="U68" s="36"/>
      <c r="V68" s="34"/>
    </row>
    <row r="69" spans="1:22" ht="15">
      <c r="A69" s="13">
        <f>IF(D69&gt;0,A68+1,)</f>
        <v>0</v>
      </c>
      <c r="B69" s="53"/>
      <c r="C69" s="53"/>
      <c r="D69" s="25"/>
      <c r="E69" s="25"/>
      <c r="F69" s="29">
        <f t="shared" si="1"/>
        <v>0</v>
      </c>
      <c r="H69" s="38"/>
      <c r="I69" s="38"/>
      <c r="J69" s="17"/>
      <c r="K69" s="17"/>
      <c r="L69" s="17"/>
      <c r="M69" s="17"/>
      <c r="N69" s="17">
        <f>IF(D69=$P$16,18,IF(D69=$P$17,15,IF(D69=$P$18,12,IF(D69=$P$19,8,IF(D69=$P$20,2,0)))))</f>
        <v>0</v>
      </c>
      <c r="O69" s="17">
        <f t="shared" si="0"/>
        <v>1</v>
      </c>
      <c r="P69" s="17"/>
      <c r="Q69" s="17"/>
      <c r="R69" s="17"/>
      <c r="S69" s="17"/>
      <c r="T69" s="36"/>
      <c r="U69" s="36"/>
      <c r="V69" s="34"/>
    </row>
    <row r="70" spans="1:22" ht="15">
      <c r="A70" s="13">
        <f>IF(D70&gt;0,A69+1,)</f>
        <v>0</v>
      </c>
      <c r="B70" s="53"/>
      <c r="C70" s="53"/>
      <c r="D70" s="25"/>
      <c r="E70" s="25"/>
      <c r="F70" s="29">
        <f t="shared" si="1"/>
        <v>0</v>
      </c>
      <c r="H70" s="38"/>
      <c r="I70" s="38"/>
      <c r="J70" s="17"/>
      <c r="K70" s="17"/>
      <c r="L70" s="17"/>
      <c r="M70" s="17"/>
      <c r="N70" s="17">
        <f>IF(D70=$P$16,18,IF(D70=$P$17,15,IF(D70=$P$18,12,IF(D70=$P$19,8,IF(D70=$P$20,2,0)))))</f>
        <v>0</v>
      </c>
      <c r="O70" s="17">
        <f t="shared" si="0"/>
        <v>1</v>
      </c>
      <c r="P70" s="17"/>
      <c r="Q70" s="17"/>
      <c r="R70" s="17"/>
      <c r="S70" s="17"/>
      <c r="T70" s="36"/>
      <c r="U70" s="36"/>
      <c r="V70" s="34"/>
    </row>
    <row r="71" spans="1:22" ht="15">
      <c r="A71" s="13">
        <f>IF(D71&gt;0,A70+1,)</f>
        <v>0</v>
      </c>
      <c r="B71" s="53"/>
      <c r="C71" s="53"/>
      <c r="D71" s="25"/>
      <c r="E71" s="25"/>
      <c r="F71" s="29">
        <f t="shared" si="1"/>
        <v>0</v>
      </c>
      <c r="H71" s="38"/>
      <c r="I71" s="38"/>
      <c r="J71" s="17"/>
      <c r="K71" s="17"/>
      <c r="L71" s="17"/>
      <c r="M71" s="17"/>
      <c r="N71" s="17">
        <f>IF(D71=$P$16,18,IF(D71=$P$17,15,IF(D71=$P$18,12,IF(D71=$P$19,8,IF(D71=$P$20,2,0)))))</f>
        <v>0</v>
      </c>
      <c r="O71" s="17">
        <f t="shared" si="0"/>
        <v>1</v>
      </c>
      <c r="P71" s="17"/>
      <c r="Q71" s="17"/>
      <c r="R71" s="17"/>
      <c r="S71" s="17"/>
      <c r="T71" s="36"/>
      <c r="U71" s="36"/>
      <c r="V71" s="34"/>
    </row>
    <row r="72" spans="1:22" ht="15">
      <c r="A72" s="13">
        <f>IF(D72&gt;0,A71+1,)</f>
        <v>0</v>
      </c>
      <c r="B72" s="53"/>
      <c r="C72" s="53"/>
      <c r="D72" s="25"/>
      <c r="E72" s="25"/>
      <c r="F72" s="29">
        <f t="shared" si="1"/>
        <v>0</v>
      </c>
      <c r="H72" s="38"/>
      <c r="I72" s="38"/>
      <c r="J72" s="17"/>
      <c r="K72" s="17"/>
      <c r="L72" s="17"/>
      <c r="M72" s="17"/>
      <c r="N72" s="17">
        <f>IF(D72=$P$16,18,IF(D72=$P$17,15,IF(D72=$P$18,12,IF(D72=$P$19,8,IF(D72=$P$20,2,0)))))</f>
        <v>0</v>
      </c>
      <c r="O72" s="17">
        <f t="shared" si="0"/>
        <v>1</v>
      </c>
      <c r="P72" s="17"/>
      <c r="Q72" s="17"/>
      <c r="R72" s="17"/>
      <c r="S72" s="17"/>
      <c r="T72" s="36"/>
      <c r="U72" s="36"/>
      <c r="V72" s="34"/>
    </row>
    <row r="73" spans="1:21" ht="15" hidden="1">
      <c r="A73" s="13">
        <f aca="true" t="shared" si="2" ref="A73:A80">IF(C73&gt;0,A72+1,)</f>
        <v>0</v>
      </c>
      <c r="B73" s="25"/>
      <c r="C73" s="25"/>
      <c r="D73" s="23"/>
      <c r="E73" s="29">
        <f t="shared" si="1"/>
        <v>0</v>
      </c>
      <c r="G73" s="38"/>
      <c r="H73" s="38"/>
      <c r="I73" s="17"/>
      <c r="J73" s="17"/>
      <c r="K73" s="17"/>
      <c r="L73" s="17"/>
      <c r="M73" s="17">
        <f>IF(C73=$P$16,18,IF(C73=$P$17,15,IF(C73=$P$18,12,IF(C73=$P$19,8,IF(C73=$P$20,2,0)))))</f>
        <v>0</v>
      </c>
      <c r="N73" s="17">
        <f t="shared" si="0"/>
        <v>1</v>
      </c>
      <c r="O73" s="17"/>
      <c r="P73" s="17"/>
      <c r="Q73" s="17"/>
      <c r="R73" s="17"/>
      <c r="S73" s="36"/>
      <c r="T73" s="36"/>
      <c r="U73" s="34"/>
    </row>
    <row r="74" spans="1:21" ht="15" hidden="1">
      <c r="A74" s="13">
        <f t="shared" si="2"/>
        <v>0</v>
      </c>
      <c r="B74" s="25"/>
      <c r="C74" s="25"/>
      <c r="D74" s="23"/>
      <c r="E74" s="29">
        <f t="shared" si="1"/>
        <v>0</v>
      </c>
      <c r="G74" s="38"/>
      <c r="H74" s="38"/>
      <c r="I74" s="17"/>
      <c r="J74" s="17"/>
      <c r="K74" s="17"/>
      <c r="L74" s="17"/>
      <c r="M74" s="17">
        <f>IF(C74=$P$16,18,IF(C74=$P$17,15,IF(C74=$P$18,12,IF(C74=$P$19,8,IF(C74=$P$20,2,0)))))</f>
        <v>0</v>
      </c>
      <c r="N74" s="17">
        <f t="shared" si="0"/>
        <v>1</v>
      </c>
      <c r="O74" s="17"/>
      <c r="P74" s="17"/>
      <c r="Q74" s="17"/>
      <c r="R74" s="17"/>
      <c r="S74" s="36"/>
      <c r="T74" s="36"/>
      <c r="U74" s="34"/>
    </row>
    <row r="75" spans="1:21" ht="15" hidden="1">
      <c r="A75" s="13">
        <f t="shared" si="2"/>
        <v>0</v>
      </c>
      <c r="B75" s="25"/>
      <c r="C75" s="25"/>
      <c r="D75" s="23"/>
      <c r="E75" s="29">
        <f t="shared" si="1"/>
        <v>0</v>
      </c>
      <c r="G75" s="38"/>
      <c r="H75" s="38"/>
      <c r="I75" s="17"/>
      <c r="J75" s="17"/>
      <c r="K75" s="17"/>
      <c r="L75" s="17"/>
      <c r="M75" s="17">
        <f>IF(C75=$P$16,18,IF(C75=$P$17,15,IF(C75=$P$18,12,IF(C75=$P$19,8,IF(C75=$P$20,2,0)))))</f>
        <v>0</v>
      </c>
      <c r="N75" s="17">
        <f t="shared" si="0"/>
        <v>1</v>
      </c>
      <c r="O75" s="17"/>
      <c r="P75" s="17"/>
      <c r="Q75" s="17"/>
      <c r="R75" s="17"/>
      <c r="S75" s="36"/>
      <c r="T75" s="36"/>
      <c r="U75" s="34"/>
    </row>
    <row r="76" spans="1:21" ht="15" hidden="1">
      <c r="A76" s="13">
        <f t="shared" si="2"/>
        <v>0</v>
      </c>
      <c r="B76" s="25"/>
      <c r="C76" s="25"/>
      <c r="D76" s="23"/>
      <c r="E76" s="29">
        <f t="shared" si="1"/>
        <v>0</v>
      </c>
      <c r="G76" s="38"/>
      <c r="H76" s="38"/>
      <c r="I76" s="17"/>
      <c r="J76" s="17"/>
      <c r="K76" s="17"/>
      <c r="L76" s="17"/>
      <c r="M76" s="17">
        <f>IF(C76=$P$16,18,IF(C76=$P$17,15,IF(C76=$P$18,12,IF(C76=$P$19,8,IF(C76=$P$20,2,0)))))</f>
        <v>0</v>
      </c>
      <c r="N76" s="17">
        <f t="shared" si="0"/>
        <v>1</v>
      </c>
      <c r="O76" s="17"/>
      <c r="P76" s="17"/>
      <c r="Q76" s="17"/>
      <c r="R76" s="17"/>
      <c r="S76" s="36"/>
      <c r="T76" s="36"/>
      <c r="U76" s="34"/>
    </row>
    <row r="77" spans="1:21" ht="15" hidden="1">
      <c r="A77" s="13">
        <f t="shared" si="2"/>
        <v>0</v>
      </c>
      <c r="B77" s="25"/>
      <c r="C77" s="25"/>
      <c r="D77" s="23"/>
      <c r="E77" s="29">
        <f t="shared" si="1"/>
        <v>0</v>
      </c>
      <c r="G77" s="38"/>
      <c r="H77" s="38"/>
      <c r="I77" s="17"/>
      <c r="J77" s="17"/>
      <c r="K77" s="17"/>
      <c r="L77" s="17"/>
      <c r="M77" s="17">
        <f>IF(C77=$P$16,18,IF(C77=$P$17,15,IF(C77=$P$18,12,IF(C77=$P$19,8,IF(C77=$P$20,2,0)))))</f>
        <v>0</v>
      </c>
      <c r="N77" s="17">
        <f t="shared" si="0"/>
        <v>1</v>
      </c>
      <c r="O77" s="17"/>
      <c r="P77" s="17"/>
      <c r="Q77" s="17"/>
      <c r="R77" s="17"/>
      <c r="S77" s="36"/>
      <c r="T77" s="36"/>
      <c r="U77" s="34"/>
    </row>
    <row r="78" spans="1:21" ht="15" hidden="1">
      <c r="A78" s="13">
        <f t="shared" si="2"/>
        <v>0</v>
      </c>
      <c r="B78" s="25"/>
      <c r="C78" s="25"/>
      <c r="D78" s="23"/>
      <c r="E78" s="29">
        <f t="shared" si="1"/>
        <v>0</v>
      </c>
      <c r="G78" s="38"/>
      <c r="H78" s="38"/>
      <c r="I78" s="17"/>
      <c r="J78" s="17"/>
      <c r="K78" s="17"/>
      <c r="L78" s="17"/>
      <c r="M78" s="17">
        <f>IF(C78=$P$16,18,IF(C78=$P$17,15,IF(C78=$P$18,12,IF(C78=$P$19,8,IF(C78=$P$20,2,0)))))</f>
        <v>0</v>
      </c>
      <c r="N78" s="17">
        <f t="shared" si="0"/>
        <v>1</v>
      </c>
      <c r="O78" s="17"/>
      <c r="P78" s="17"/>
      <c r="Q78" s="17"/>
      <c r="R78" s="17"/>
      <c r="S78" s="36"/>
      <c r="T78" s="36"/>
      <c r="U78" s="34"/>
    </row>
    <row r="79" spans="1:21" ht="15" hidden="1">
      <c r="A79" s="13">
        <f t="shared" si="2"/>
        <v>0</v>
      </c>
      <c r="B79" s="25"/>
      <c r="C79" s="25"/>
      <c r="D79" s="23"/>
      <c r="E79" s="29">
        <f t="shared" si="1"/>
        <v>0</v>
      </c>
      <c r="G79" s="38"/>
      <c r="H79" s="38"/>
      <c r="I79" s="17"/>
      <c r="J79" s="17"/>
      <c r="K79" s="17"/>
      <c r="L79" s="17"/>
      <c r="M79" s="17">
        <f>IF(C79=$P$16,18,IF(C79=$P$17,15,IF(C79=$P$18,12,IF(C79=$P$19,8,IF(C79=$P$20,2,0)))))</f>
        <v>0</v>
      </c>
      <c r="N79" s="17">
        <f t="shared" si="0"/>
        <v>1</v>
      </c>
      <c r="O79" s="17"/>
      <c r="P79" s="17"/>
      <c r="Q79" s="17"/>
      <c r="R79" s="17"/>
      <c r="S79" s="36"/>
      <c r="T79" s="36"/>
      <c r="U79" s="34"/>
    </row>
    <row r="80" spans="1:21" ht="15" hidden="1">
      <c r="A80" s="13">
        <f t="shared" si="2"/>
        <v>0</v>
      </c>
      <c r="B80" s="25"/>
      <c r="C80" s="25"/>
      <c r="D80" s="23"/>
      <c r="E80" s="29">
        <f t="shared" si="1"/>
        <v>0</v>
      </c>
      <c r="G80" s="38"/>
      <c r="H80" s="38"/>
      <c r="I80" s="17"/>
      <c r="J80" s="17"/>
      <c r="K80" s="17"/>
      <c r="L80" s="17"/>
      <c r="M80" s="17">
        <f>IF(C80=$P$16,18,IF(C80=$P$17,15,IF(C80=$P$18,12,IF(C80=$P$19,8,IF(C80=$P$20,2,0)))))</f>
        <v>0</v>
      </c>
      <c r="N80" s="17">
        <f t="shared" si="0"/>
        <v>1</v>
      </c>
      <c r="O80" s="17"/>
      <c r="P80" s="17"/>
      <c r="Q80" s="17"/>
      <c r="R80" s="17"/>
      <c r="S80" s="36"/>
      <c r="T80" s="36"/>
      <c r="U80" s="34"/>
    </row>
    <row r="81" spans="1:21" ht="15" hidden="1">
      <c r="A81" s="13">
        <f aca="true" t="shared" si="3" ref="A81:A94">IF(C81&gt;0,A80+1,)</f>
        <v>0</v>
      </c>
      <c r="B81" s="25"/>
      <c r="C81" s="25"/>
      <c r="D81" s="23"/>
      <c r="E81" s="29">
        <f t="shared" si="1"/>
        <v>0</v>
      </c>
      <c r="G81" s="38"/>
      <c r="H81" s="38"/>
      <c r="I81" s="17"/>
      <c r="J81" s="17"/>
      <c r="K81" s="17"/>
      <c r="L81" s="17"/>
      <c r="M81" s="17">
        <f>IF(C81=$P$16,18,IF(C81=$P$17,15,IF(C81=$P$18,12,IF(C81=$P$19,8,IF(C81=$P$20,2,0)))))</f>
        <v>0</v>
      </c>
      <c r="N81" s="17">
        <f aca="true" t="shared" si="4" ref="N81:N94">IF(D81&lt;=3,1,IF(D81&lt;=5,0.6,IF(D81&gt;5,0.3,0)))</f>
        <v>1</v>
      </c>
      <c r="O81" s="17"/>
      <c r="P81" s="17"/>
      <c r="Q81" s="17"/>
      <c r="R81" s="17"/>
      <c r="S81" s="36"/>
      <c r="T81" s="36"/>
      <c r="U81" s="34"/>
    </row>
    <row r="82" spans="1:21" ht="15" hidden="1">
      <c r="A82" s="13">
        <f t="shared" si="3"/>
        <v>0</v>
      </c>
      <c r="B82" s="25"/>
      <c r="C82" s="25"/>
      <c r="D82" s="23"/>
      <c r="E82" s="29">
        <f aca="true" t="shared" si="5" ref="E82:E94">M82*N82</f>
        <v>0</v>
      </c>
      <c r="G82" s="38"/>
      <c r="H82" s="38"/>
      <c r="I82" s="17"/>
      <c r="J82" s="17"/>
      <c r="K82" s="17"/>
      <c r="L82" s="17"/>
      <c r="M82" s="17">
        <f>IF(C82=$P$16,18,IF(C82=$P$17,15,IF(C82=$P$18,12,IF(C82=$P$19,8,IF(C82=$P$20,2,0)))))</f>
        <v>0</v>
      </c>
      <c r="N82" s="17">
        <f t="shared" si="4"/>
        <v>1</v>
      </c>
      <c r="O82" s="17"/>
      <c r="P82" s="17"/>
      <c r="Q82" s="17"/>
      <c r="R82" s="17"/>
      <c r="S82" s="36"/>
      <c r="T82" s="36"/>
      <c r="U82" s="34"/>
    </row>
    <row r="83" spans="1:21" ht="15" hidden="1">
      <c r="A83" s="13">
        <f t="shared" si="3"/>
        <v>0</v>
      </c>
      <c r="B83" s="25"/>
      <c r="C83" s="25"/>
      <c r="D83" s="23"/>
      <c r="E83" s="29">
        <f t="shared" si="5"/>
        <v>0</v>
      </c>
      <c r="G83" s="38"/>
      <c r="H83" s="38"/>
      <c r="I83" s="17"/>
      <c r="J83" s="17"/>
      <c r="K83" s="17"/>
      <c r="L83" s="17"/>
      <c r="M83" s="17">
        <f>IF(C83=$P$16,18,IF(C83=$P$17,15,IF(C83=$P$18,12,IF(C83=$P$19,8,IF(C83=$P$20,2,0)))))</f>
        <v>0</v>
      </c>
      <c r="N83" s="17">
        <f t="shared" si="4"/>
        <v>1</v>
      </c>
      <c r="O83" s="17"/>
      <c r="P83" s="17"/>
      <c r="Q83" s="17"/>
      <c r="R83" s="17"/>
      <c r="S83" s="36"/>
      <c r="T83" s="36"/>
      <c r="U83" s="34"/>
    </row>
    <row r="84" spans="1:21" ht="15" hidden="1">
      <c r="A84" s="13">
        <f t="shared" si="3"/>
        <v>0</v>
      </c>
      <c r="B84" s="25"/>
      <c r="C84" s="25"/>
      <c r="D84" s="23"/>
      <c r="E84" s="29">
        <f t="shared" si="5"/>
        <v>0</v>
      </c>
      <c r="G84" s="38"/>
      <c r="H84" s="38"/>
      <c r="I84" s="17"/>
      <c r="J84" s="17"/>
      <c r="K84" s="17"/>
      <c r="L84" s="17"/>
      <c r="M84" s="17">
        <f>IF(C84=$P$16,18,IF(C84=$P$17,15,IF(C84=$P$18,12,IF(C84=$P$19,8,IF(C84=$P$20,2,0)))))</f>
        <v>0</v>
      </c>
      <c r="N84" s="17">
        <f t="shared" si="4"/>
        <v>1</v>
      </c>
      <c r="O84" s="17"/>
      <c r="P84" s="17"/>
      <c r="Q84" s="17"/>
      <c r="R84" s="17"/>
      <c r="S84" s="36"/>
      <c r="T84" s="36"/>
      <c r="U84" s="34"/>
    </row>
    <row r="85" spans="1:21" ht="15" hidden="1">
      <c r="A85" s="13">
        <f t="shared" si="3"/>
        <v>0</v>
      </c>
      <c r="B85" s="25"/>
      <c r="C85" s="25"/>
      <c r="D85" s="23"/>
      <c r="E85" s="29">
        <f t="shared" si="5"/>
        <v>0</v>
      </c>
      <c r="G85" s="38"/>
      <c r="H85" s="38"/>
      <c r="I85" s="17"/>
      <c r="J85" s="17"/>
      <c r="K85" s="17"/>
      <c r="L85" s="17"/>
      <c r="M85" s="17">
        <f>IF(C85=$P$16,18,IF(C85=$P$17,15,IF(C85=$P$18,12,IF(C85=$P$19,8,IF(C85=$P$20,2,0)))))</f>
        <v>0</v>
      </c>
      <c r="N85" s="17">
        <f t="shared" si="4"/>
        <v>1</v>
      </c>
      <c r="O85" s="17"/>
      <c r="P85" s="17"/>
      <c r="Q85" s="17"/>
      <c r="R85" s="17"/>
      <c r="S85" s="36"/>
      <c r="T85" s="36"/>
      <c r="U85" s="34"/>
    </row>
    <row r="86" spans="1:21" ht="15" hidden="1">
      <c r="A86" s="13">
        <f t="shared" si="3"/>
        <v>0</v>
      </c>
      <c r="B86" s="25"/>
      <c r="C86" s="25"/>
      <c r="D86" s="23"/>
      <c r="E86" s="29">
        <f t="shared" si="5"/>
        <v>0</v>
      </c>
      <c r="G86" s="38"/>
      <c r="H86" s="38"/>
      <c r="I86" s="17"/>
      <c r="J86" s="17"/>
      <c r="K86" s="17"/>
      <c r="L86" s="17"/>
      <c r="M86" s="17">
        <f>IF(C86=$P$16,18,IF(C86=$P$17,15,IF(C86=$P$18,12,IF(C86=$P$19,8,IF(C86=$P$20,2,0)))))</f>
        <v>0</v>
      </c>
      <c r="N86" s="17">
        <f t="shared" si="4"/>
        <v>1</v>
      </c>
      <c r="O86" s="17"/>
      <c r="P86" s="17"/>
      <c r="Q86" s="17"/>
      <c r="R86" s="17"/>
      <c r="S86" s="36"/>
      <c r="T86" s="36"/>
      <c r="U86" s="34"/>
    </row>
    <row r="87" spans="1:21" ht="15" hidden="1">
      <c r="A87" s="13">
        <f t="shared" si="3"/>
        <v>0</v>
      </c>
      <c r="B87" s="25"/>
      <c r="C87" s="25"/>
      <c r="D87" s="23"/>
      <c r="E87" s="29">
        <f t="shared" si="5"/>
        <v>0</v>
      </c>
      <c r="G87" s="38"/>
      <c r="H87" s="38"/>
      <c r="I87" s="17"/>
      <c r="J87" s="17"/>
      <c r="K87" s="17"/>
      <c r="L87" s="17"/>
      <c r="M87" s="17">
        <f>IF(C87=$P$16,18,IF(C87=$P$17,15,IF(C87=$P$18,12,IF(C87=$P$19,8,IF(C87=$P$20,2,0)))))</f>
        <v>0</v>
      </c>
      <c r="N87" s="17">
        <f t="shared" si="4"/>
        <v>1</v>
      </c>
      <c r="O87" s="17"/>
      <c r="P87" s="17"/>
      <c r="Q87" s="17"/>
      <c r="R87" s="17"/>
      <c r="S87" s="36"/>
      <c r="T87" s="36"/>
      <c r="U87" s="34"/>
    </row>
    <row r="88" spans="1:21" ht="15" hidden="1">
      <c r="A88" s="13">
        <f t="shared" si="3"/>
        <v>0</v>
      </c>
      <c r="B88" s="25"/>
      <c r="C88" s="25"/>
      <c r="D88" s="23"/>
      <c r="E88" s="29">
        <f t="shared" si="5"/>
        <v>0</v>
      </c>
      <c r="G88" s="38"/>
      <c r="H88" s="38"/>
      <c r="I88" s="17"/>
      <c r="J88" s="17"/>
      <c r="K88" s="17"/>
      <c r="L88" s="17"/>
      <c r="M88" s="17">
        <f>IF(C88=$P$16,18,IF(C88=$P$17,15,IF(C88=$P$18,12,IF(C88=$P$19,8,IF(C88=$P$20,2,0)))))</f>
        <v>0</v>
      </c>
      <c r="N88" s="17">
        <f t="shared" si="4"/>
        <v>1</v>
      </c>
      <c r="O88" s="17"/>
      <c r="P88" s="17"/>
      <c r="Q88" s="17"/>
      <c r="R88" s="17"/>
      <c r="S88" s="36"/>
      <c r="T88" s="36"/>
      <c r="U88" s="34"/>
    </row>
    <row r="89" spans="1:21" ht="15" hidden="1">
      <c r="A89" s="13">
        <f t="shared" si="3"/>
        <v>0</v>
      </c>
      <c r="B89" s="25"/>
      <c r="C89" s="25"/>
      <c r="D89" s="23"/>
      <c r="E89" s="29">
        <f t="shared" si="5"/>
        <v>0</v>
      </c>
      <c r="G89" s="38"/>
      <c r="H89" s="38"/>
      <c r="I89" s="17"/>
      <c r="J89" s="17"/>
      <c r="K89" s="17"/>
      <c r="L89" s="17"/>
      <c r="M89" s="17">
        <f>IF(C89=$P$16,18,IF(C89=$P$17,15,IF(C89=$P$18,12,IF(C89=$P$19,8,IF(C89=$P$20,2,0)))))</f>
        <v>0</v>
      </c>
      <c r="N89" s="17">
        <f t="shared" si="4"/>
        <v>1</v>
      </c>
      <c r="O89" s="17"/>
      <c r="P89" s="17"/>
      <c r="Q89" s="17"/>
      <c r="R89" s="17"/>
      <c r="S89" s="36"/>
      <c r="T89" s="36"/>
      <c r="U89" s="34"/>
    </row>
    <row r="90" spans="1:21" ht="15" hidden="1">
      <c r="A90" s="13">
        <f t="shared" si="3"/>
        <v>0</v>
      </c>
      <c r="B90" s="25"/>
      <c r="C90" s="25"/>
      <c r="D90" s="23"/>
      <c r="E90" s="29">
        <f t="shared" si="5"/>
        <v>0</v>
      </c>
      <c r="G90" s="38"/>
      <c r="H90" s="38"/>
      <c r="I90" s="17"/>
      <c r="J90" s="17"/>
      <c r="K90" s="17"/>
      <c r="L90" s="17"/>
      <c r="M90" s="17">
        <f>IF(C90=$P$16,18,IF(C90=$P$17,15,IF(C90=$P$18,12,IF(C90=$P$19,8,IF(C90=$P$20,2,0)))))</f>
        <v>0</v>
      </c>
      <c r="N90" s="17">
        <f t="shared" si="4"/>
        <v>1</v>
      </c>
      <c r="O90" s="17"/>
      <c r="P90" s="17"/>
      <c r="Q90" s="17"/>
      <c r="R90" s="17"/>
      <c r="S90" s="36"/>
      <c r="T90" s="36"/>
      <c r="U90" s="34"/>
    </row>
    <row r="91" spans="1:21" ht="15" hidden="1">
      <c r="A91" s="13">
        <f t="shared" si="3"/>
        <v>0</v>
      </c>
      <c r="B91" s="25"/>
      <c r="C91" s="25"/>
      <c r="D91" s="23"/>
      <c r="E91" s="29">
        <f t="shared" si="5"/>
        <v>0</v>
      </c>
      <c r="G91" s="38"/>
      <c r="H91" s="38"/>
      <c r="I91" s="17"/>
      <c r="J91" s="17"/>
      <c r="K91" s="17"/>
      <c r="L91" s="17"/>
      <c r="M91" s="17">
        <f>IF(C91=$P$16,18,IF(C91=$P$17,15,IF(C91=$P$18,12,IF(C91=$P$19,8,IF(C91=$P$20,2,0)))))</f>
        <v>0</v>
      </c>
      <c r="N91" s="17">
        <f t="shared" si="4"/>
        <v>1</v>
      </c>
      <c r="O91" s="17"/>
      <c r="P91" s="17"/>
      <c r="Q91" s="17"/>
      <c r="R91" s="17"/>
      <c r="S91" s="36"/>
      <c r="T91" s="36"/>
      <c r="U91" s="34"/>
    </row>
    <row r="92" spans="1:21" ht="15" hidden="1">
      <c r="A92" s="13">
        <f t="shared" si="3"/>
        <v>0</v>
      </c>
      <c r="B92" s="25"/>
      <c r="C92" s="25"/>
      <c r="D92" s="23"/>
      <c r="E92" s="29">
        <f t="shared" si="5"/>
        <v>0</v>
      </c>
      <c r="G92" s="38"/>
      <c r="H92" s="38"/>
      <c r="I92" s="17"/>
      <c r="J92" s="17"/>
      <c r="K92" s="17"/>
      <c r="L92" s="17"/>
      <c r="M92" s="17">
        <f>IF(C92=$P$16,18,IF(C92=$P$17,15,IF(C92=$P$18,12,IF(C92=$P$19,8,IF(C92=$P$20,2,0)))))</f>
        <v>0</v>
      </c>
      <c r="N92" s="17">
        <f t="shared" si="4"/>
        <v>1</v>
      </c>
      <c r="O92" s="17"/>
      <c r="P92" s="17"/>
      <c r="Q92" s="17"/>
      <c r="R92" s="17"/>
      <c r="S92" s="36"/>
      <c r="T92" s="36"/>
      <c r="U92" s="34"/>
    </row>
    <row r="93" spans="1:21" ht="15" hidden="1">
      <c r="A93" s="13">
        <f t="shared" si="3"/>
        <v>0</v>
      </c>
      <c r="B93" s="25"/>
      <c r="C93" s="25"/>
      <c r="D93" s="23"/>
      <c r="E93" s="29">
        <f t="shared" si="5"/>
        <v>0</v>
      </c>
      <c r="G93" s="38"/>
      <c r="H93" s="38"/>
      <c r="I93" s="17"/>
      <c r="J93" s="17"/>
      <c r="K93" s="17"/>
      <c r="L93" s="17"/>
      <c r="M93" s="17">
        <f>IF(C93=$P$16,18,IF(C93=$P$17,15,IF(C93=$P$18,12,IF(C93=$P$19,8,IF(C93=$P$20,2,0)))))</f>
        <v>0</v>
      </c>
      <c r="N93" s="17">
        <f t="shared" si="4"/>
        <v>1</v>
      </c>
      <c r="O93" s="17"/>
      <c r="P93" s="17"/>
      <c r="Q93" s="17"/>
      <c r="R93" s="17"/>
      <c r="S93" s="36"/>
      <c r="T93" s="36"/>
      <c r="U93" s="34"/>
    </row>
    <row r="94" spans="1:21" ht="15" hidden="1">
      <c r="A94" s="13">
        <f t="shared" si="3"/>
        <v>0</v>
      </c>
      <c r="B94" s="25"/>
      <c r="C94" s="25"/>
      <c r="D94" s="23"/>
      <c r="E94" s="29">
        <f t="shared" si="5"/>
        <v>0</v>
      </c>
      <c r="G94" s="38"/>
      <c r="H94" s="38"/>
      <c r="I94" s="17"/>
      <c r="J94" s="17"/>
      <c r="K94" s="17"/>
      <c r="L94" s="17"/>
      <c r="M94" s="17">
        <f>IF(C94=$P$16,18,IF(C94=$P$17,15,IF(C94=$P$18,12,IF(C94=$P$19,8,IF(C94=$P$20,2,0)))))</f>
        <v>0</v>
      </c>
      <c r="N94" s="17">
        <f t="shared" si="4"/>
        <v>1</v>
      </c>
      <c r="O94" s="17"/>
      <c r="P94" s="17"/>
      <c r="Q94" s="17"/>
      <c r="R94" s="17"/>
      <c r="S94" s="36"/>
      <c r="T94" s="36"/>
      <c r="U94" s="34"/>
    </row>
    <row r="95" spans="3:21" ht="15">
      <c r="C95" s="45"/>
      <c r="G95" s="38"/>
      <c r="H95" s="3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36"/>
      <c r="T95" s="36"/>
      <c r="U95" s="34"/>
    </row>
    <row r="96" spans="6:20" ht="15">
      <c r="F96" s="3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36"/>
      <c r="S96" s="36"/>
      <c r="T96" s="34"/>
    </row>
    <row r="97" spans="1:20" ht="15.75">
      <c r="A97" s="10" t="s">
        <v>2</v>
      </c>
      <c r="F97" s="40">
        <f>SUM(F107:F130)</f>
        <v>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36"/>
      <c r="S97" s="36"/>
      <c r="T97" s="34"/>
    </row>
    <row r="98" spans="2:20" ht="24" customHeight="1">
      <c r="B98" s="68" t="s">
        <v>63</v>
      </c>
      <c r="C98" s="68"/>
      <c r="D98" s="68"/>
      <c r="E98" s="68"/>
      <c r="F98" s="3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36"/>
      <c r="S98" s="36"/>
      <c r="T98" s="34"/>
    </row>
    <row r="99" spans="2:20" ht="24" customHeight="1">
      <c r="B99" s="68" t="s">
        <v>64</v>
      </c>
      <c r="C99" s="68"/>
      <c r="D99" s="68"/>
      <c r="E99" s="68"/>
      <c r="F99" s="3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36"/>
      <c r="S99" s="36"/>
      <c r="T99" s="34"/>
    </row>
    <row r="100" spans="2:20" ht="14.25" customHeight="1">
      <c r="B100" s="68" t="s">
        <v>65</v>
      </c>
      <c r="C100" s="68"/>
      <c r="D100" s="68"/>
      <c r="E100" s="68"/>
      <c r="F100" s="3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36"/>
      <c r="S100" s="36"/>
      <c r="T100" s="34"/>
    </row>
    <row r="101" spans="2:20" ht="24" customHeight="1">
      <c r="B101" s="68" t="s">
        <v>66</v>
      </c>
      <c r="C101" s="68"/>
      <c r="D101" s="68"/>
      <c r="E101" s="68"/>
      <c r="F101" s="57"/>
      <c r="G101" s="57"/>
      <c r="H101" s="57"/>
      <c r="I101" s="57"/>
      <c r="J101" s="57"/>
      <c r="K101" s="17"/>
      <c r="L101" s="17"/>
      <c r="M101" s="17"/>
      <c r="N101" s="17"/>
      <c r="O101" s="17"/>
      <c r="P101" s="17"/>
      <c r="Q101" s="17"/>
      <c r="R101" s="36"/>
      <c r="S101" s="36"/>
      <c r="T101" s="34"/>
    </row>
    <row r="102" spans="2:20" ht="24" customHeight="1">
      <c r="B102" s="68" t="s">
        <v>67</v>
      </c>
      <c r="C102" s="68"/>
      <c r="D102" s="68"/>
      <c r="E102" s="68"/>
      <c r="F102" s="3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6"/>
      <c r="S102" s="36"/>
      <c r="T102" s="34"/>
    </row>
    <row r="103" spans="2:20" ht="24" customHeight="1">
      <c r="B103" s="68" t="s">
        <v>68</v>
      </c>
      <c r="C103" s="68"/>
      <c r="D103" s="68"/>
      <c r="E103" s="68"/>
      <c r="F103" s="3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36"/>
      <c r="S103" s="36"/>
      <c r="T103" s="34"/>
    </row>
    <row r="104" spans="2:20" ht="24" customHeight="1">
      <c r="B104" s="68" t="s">
        <v>69</v>
      </c>
      <c r="C104" s="68"/>
      <c r="D104" s="68"/>
      <c r="E104" s="68"/>
      <c r="F104" s="3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36"/>
      <c r="S104" s="36"/>
      <c r="T104" s="34"/>
    </row>
    <row r="105" spans="6:20" ht="15">
      <c r="F105" s="3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36"/>
      <c r="S105" s="36"/>
      <c r="T105" s="34"/>
    </row>
    <row r="106" spans="2:21" ht="15.75">
      <c r="B106" s="15" t="s">
        <v>110</v>
      </c>
      <c r="C106" s="15" t="s">
        <v>10</v>
      </c>
      <c r="D106" s="15" t="s">
        <v>105</v>
      </c>
      <c r="E106" s="15" t="s">
        <v>9</v>
      </c>
      <c r="F106" s="15" t="s">
        <v>8</v>
      </c>
      <c r="G106" s="38"/>
      <c r="H106" s="3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6"/>
      <c r="T106" s="36"/>
      <c r="U106" s="34"/>
    </row>
    <row r="107" spans="1:21" ht="15">
      <c r="A107" s="13">
        <f>IF(C107&gt;0,1,)</f>
        <v>0</v>
      </c>
      <c r="B107" s="53"/>
      <c r="C107" s="25"/>
      <c r="D107" s="25"/>
      <c r="E107" s="23"/>
      <c r="F107" s="29">
        <f>L107*M107*N107</f>
        <v>0</v>
      </c>
      <c r="G107" s="38"/>
      <c r="H107" s="38"/>
      <c r="I107" s="17"/>
      <c r="J107" s="17"/>
      <c r="K107" s="17"/>
      <c r="L107" s="17">
        <f>IF(C107=$O$107,1,IF(C107=$O$108,0.5,IF(C107=$O$109,0.5,)))</f>
        <v>0</v>
      </c>
      <c r="M107" s="17">
        <f>IF(E107=$P$107,10,IF(E107=$P$108,10,IF(E107=$P$109,20,)))</f>
        <v>0</v>
      </c>
      <c r="N107" s="17">
        <f>IF(D107=0,0,IF(D107=1,1,IF(D107=2,0.6,IF(D107&gt;2,0.3,0))))</f>
        <v>0</v>
      </c>
      <c r="O107" s="17" t="s">
        <v>11</v>
      </c>
      <c r="P107" s="17" t="s">
        <v>14</v>
      </c>
      <c r="Q107" s="17"/>
      <c r="R107" s="17"/>
      <c r="S107" s="36"/>
      <c r="T107" s="36"/>
      <c r="U107" s="34"/>
    </row>
    <row r="108" spans="1:21" ht="15">
      <c r="A108" s="13">
        <f aca="true" t="shared" si="6" ref="A108:A130">IF(C108&gt;0,A107+1,)</f>
        <v>0</v>
      </c>
      <c r="B108" s="53"/>
      <c r="C108" s="25"/>
      <c r="D108" s="25"/>
      <c r="E108" s="23"/>
      <c r="F108" s="29">
        <f aca="true" t="shared" si="7" ref="F108:F130">L108*M108*N108</f>
        <v>0</v>
      </c>
      <c r="G108" s="38"/>
      <c r="H108" s="38"/>
      <c r="I108" s="17"/>
      <c r="J108" s="17"/>
      <c r="K108" s="17"/>
      <c r="L108" s="17">
        <f aca="true" t="shared" si="8" ref="L108:L130">IF(C108=$O$107,1,IF(C108=$O$108,0.5,IF(C108=$O$109,0.5,)))</f>
        <v>0</v>
      </c>
      <c r="M108" s="17">
        <f aca="true" t="shared" si="9" ref="M108:M130">IF(E108=$P$107,10,IF(E108=$P$108,10,IF(E108=$P$109,20,)))</f>
        <v>0</v>
      </c>
      <c r="N108" s="17">
        <f aca="true" t="shared" si="10" ref="N108:N130">IF(D108=0,0,IF(D108=1,1,IF(D108=2,0.6,IF(D108&gt;2,0.3,0))))</f>
        <v>0</v>
      </c>
      <c r="O108" s="17" t="s">
        <v>12</v>
      </c>
      <c r="P108" s="17" t="s">
        <v>15</v>
      </c>
      <c r="Q108" s="17"/>
      <c r="R108" s="17"/>
      <c r="S108" s="36"/>
      <c r="T108" s="36"/>
      <c r="U108" s="34"/>
    </row>
    <row r="109" spans="1:21" ht="15">
      <c r="A109" s="13">
        <f t="shared" si="6"/>
        <v>0</v>
      </c>
      <c r="B109" s="53"/>
      <c r="C109" s="25"/>
      <c r="D109" s="25"/>
      <c r="E109" s="23"/>
      <c r="F109" s="29">
        <f t="shared" si="7"/>
        <v>0</v>
      </c>
      <c r="G109" s="38"/>
      <c r="H109" s="38"/>
      <c r="I109" s="17"/>
      <c r="J109" s="17"/>
      <c r="K109" s="17"/>
      <c r="L109" s="17">
        <f t="shared" si="8"/>
        <v>0</v>
      </c>
      <c r="M109" s="17">
        <f t="shared" si="9"/>
        <v>0</v>
      </c>
      <c r="N109" s="17">
        <f t="shared" si="10"/>
        <v>0</v>
      </c>
      <c r="O109" s="17" t="s">
        <v>13</v>
      </c>
      <c r="P109" s="17" t="s">
        <v>16</v>
      </c>
      <c r="Q109" s="17"/>
      <c r="R109" s="17"/>
      <c r="S109" s="36"/>
      <c r="T109" s="36"/>
      <c r="U109" s="34"/>
    </row>
    <row r="110" spans="1:21" ht="15">
      <c r="A110" s="13">
        <f t="shared" si="6"/>
        <v>0</v>
      </c>
      <c r="B110" s="53"/>
      <c r="C110" s="25"/>
      <c r="D110" s="25"/>
      <c r="E110" s="23"/>
      <c r="F110" s="29">
        <f t="shared" si="7"/>
        <v>0</v>
      </c>
      <c r="G110" s="38"/>
      <c r="H110" s="38"/>
      <c r="I110" s="17"/>
      <c r="J110" s="17"/>
      <c r="K110" s="17"/>
      <c r="L110" s="17">
        <f t="shared" si="8"/>
        <v>0</v>
      </c>
      <c r="M110" s="17">
        <f t="shared" si="9"/>
        <v>0</v>
      </c>
      <c r="N110" s="17">
        <f t="shared" si="10"/>
        <v>0</v>
      </c>
      <c r="O110" s="17"/>
      <c r="P110" s="17"/>
      <c r="Q110" s="17"/>
      <c r="R110" s="17"/>
      <c r="S110" s="36"/>
      <c r="T110" s="36"/>
      <c r="U110" s="34"/>
    </row>
    <row r="111" spans="1:21" ht="15">
      <c r="A111" s="13">
        <f t="shared" si="6"/>
        <v>0</v>
      </c>
      <c r="B111" s="53"/>
      <c r="C111" s="25"/>
      <c r="D111" s="25"/>
      <c r="E111" s="23"/>
      <c r="F111" s="29">
        <f t="shared" si="7"/>
        <v>0</v>
      </c>
      <c r="G111" s="38"/>
      <c r="H111" s="38"/>
      <c r="I111" s="17"/>
      <c r="J111" s="17"/>
      <c r="K111" s="17"/>
      <c r="L111" s="17">
        <f t="shared" si="8"/>
        <v>0</v>
      </c>
      <c r="M111" s="17">
        <f t="shared" si="9"/>
        <v>0</v>
      </c>
      <c r="N111" s="17">
        <f t="shared" si="10"/>
        <v>0</v>
      </c>
      <c r="O111" s="17"/>
      <c r="P111" s="17"/>
      <c r="Q111" s="17"/>
      <c r="R111" s="17"/>
      <c r="S111" s="36"/>
      <c r="T111" s="36"/>
      <c r="U111" s="34"/>
    </row>
    <row r="112" spans="1:21" ht="15">
      <c r="A112" s="13">
        <f t="shared" si="6"/>
        <v>0</v>
      </c>
      <c r="B112" s="53"/>
      <c r="C112" s="25"/>
      <c r="D112" s="25"/>
      <c r="E112" s="23"/>
      <c r="F112" s="29">
        <f t="shared" si="7"/>
        <v>0</v>
      </c>
      <c r="G112" s="38"/>
      <c r="H112" s="38"/>
      <c r="I112" s="17"/>
      <c r="J112" s="17"/>
      <c r="K112" s="17"/>
      <c r="L112" s="17">
        <f t="shared" si="8"/>
        <v>0</v>
      </c>
      <c r="M112" s="17">
        <f t="shared" si="9"/>
        <v>0</v>
      </c>
      <c r="N112" s="17">
        <f t="shared" si="10"/>
        <v>0</v>
      </c>
      <c r="O112" s="17"/>
      <c r="P112" s="17"/>
      <c r="Q112" s="17"/>
      <c r="R112" s="17"/>
      <c r="S112" s="36"/>
      <c r="T112" s="36"/>
      <c r="U112" s="34"/>
    </row>
    <row r="113" spans="1:21" ht="15">
      <c r="A113" s="13">
        <f t="shared" si="6"/>
        <v>0</v>
      </c>
      <c r="B113" s="53"/>
      <c r="C113" s="25"/>
      <c r="D113" s="25"/>
      <c r="E113" s="23"/>
      <c r="F113" s="29">
        <f t="shared" si="7"/>
        <v>0</v>
      </c>
      <c r="G113" s="38"/>
      <c r="H113" s="38"/>
      <c r="I113" s="17"/>
      <c r="J113" s="17"/>
      <c r="K113" s="17"/>
      <c r="L113" s="17">
        <f t="shared" si="8"/>
        <v>0</v>
      </c>
      <c r="M113" s="17">
        <f t="shared" si="9"/>
        <v>0</v>
      </c>
      <c r="N113" s="17">
        <f t="shared" si="10"/>
        <v>0</v>
      </c>
      <c r="O113" s="17"/>
      <c r="P113" s="17"/>
      <c r="Q113" s="17"/>
      <c r="R113" s="17"/>
      <c r="S113" s="36"/>
      <c r="T113" s="36"/>
      <c r="U113" s="34"/>
    </row>
    <row r="114" spans="1:21" ht="15">
      <c r="A114" s="13">
        <f t="shared" si="6"/>
        <v>0</v>
      </c>
      <c r="B114" s="53"/>
      <c r="C114" s="25"/>
      <c r="D114" s="25"/>
      <c r="E114" s="23"/>
      <c r="F114" s="29">
        <f t="shared" si="7"/>
        <v>0</v>
      </c>
      <c r="G114" s="38"/>
      <c r="H114" s="38"/>
      <c r="I114" s="17"/>
      <c r="J114" s="17"/>
      <c r="K114" s="17"/>
      <c r="L114" s="17">
        <f t="shared" si="8"/>
        <v>0</v>
      </c>
      <c r="M114" s="17">
        <f t="shared" si="9"/>
        <v>0</v>
      </c>
      <c r="N114" s="17">
        <f t="shared" si="10"/>
        <v>0</v>
      </c>
      <c r="O114" s="17"/>
      <c r="P114" s="17"/>
      <c r="Q114" s="17"/>
      <c r="R114" s="17"/>
      <c r="S114" s="36"/>
      <c r="T114" s="36"/>
      <c r="U114" s="34"/>
    </row>
    <row r="115" spans="1:21" ht="15">
      <c r="A115" s="13">
        <f t="shared" si="6"/>
        <v>0</v>
      </c>
      <c r="B115" s="53"/>
      <c r="C115" s="25"/>
      <c r="D115" s="25"/>
      <c r="E115" s="23"/>
      <c r="F115" s="29">
        <f t="shared" si="7"/>
        <v>0</v>
      </c>
      <c r="G115" s="38"/>
      <c r="H115" s="38"/>
      <c r="I115" s="17"/>
      <c r="J115" s="17"/>
      <c r="K115" s="17"/>
      <c r="L115" s="17">
        <f t="shared" si="8"/>
        <v>0</v>
      </c>
      <c r="M115" s="17">
        <f t="shared" si="9"/>
        <v>0</v>
      </c>
      <c r="N115" s="17">
        <f t="shared" si="10"/>
        <v>0</v>
      </c>
      <c r="O115" s="17"/>
      <c r="P115" s="17"/>
      <c r="Q115" s="17"/>
      <c r="R115" s="17"/>
      <c r="S115" s="36"/>
      <c r="T115" s="36"/>
      <c r="U115" s="34"/>
    </row>
    <row r="116" spans="1:21" ht="15">
      <c r="A116" s="13">
        <f t="shared" si="6"/>
        <v>0</v>
      </c>
      <c r="B116" s="53"/>
      <c r="C116" s="25"/>
      <c r="D116" s="25"/>
      <c r="E116" s="23"/>
      <c r="F116" s="29">
        <f t="shared" si="7"/>
        <v>0</v>
      </c>
      <c r="G116" s="38"/>
      <c r="H116" s="38"/>
      <c r="I116" s="17"/>
      <c r="J116" s="17"/>
      <c r="K116" s="17"/>
      <c r="L116" s="17">
        <f t="shared" si="8"/>
        <v>0</v>
      </c>
      <c r="M116" s="17">
        <f t="shared" si="9"/>
        <v>0</v>
      </c>
      <c r="N116" s="17">
        <f t="shared" si="10"/>
        <v>0</v>
      </c>
      <c r="O116" s="17"/>
      <c r="P116" s="17"/>
      <c r="Q116" s="17"/>
      <c r="R116" s="17"/>
      <c r="S116" s="36"/>
      <c r="T116" s="36"/>
      <c r="U116" s="34"/>
    </row>
    <row r="117" spans="1:21" ht="15">
      <c r="A117" s="13">
        <f t="shared" si="6"/>
        <v>0</v>
      </c>
      <c r="B117" s="53"/>
      <c r="C117" s="25"/>
      <c r="D117" s="25"/>
      <c r="E117" s="23"/>
      <c r="F117" s="29">
        <f t="shared" si="7"/>
        <v>0</v>
      </c>
      <c r="G117" s="38"/>
      <c r="H117" s="38"/>
      <c r="I117" s="17"/>
      <c r="J117" s="17"/>
      <c r="K117" s="17"/>
      <c r="L117" s="17">
        <f t="shared" si="8"/>
        <v>0</v>
      </c>
      <c r="M117" s="17">
        <f t="shared" si="9"/>
        <v>0</v>
      </c>
      <c r="N117" s="17">
        <f t="shared" si="10"/>
        <v>0</v>
      </c>
      <c r="O117" s="17"/>
      <c r="P117" s="17"/>
      <c r="Q117" s="17"/>
      <c r="R117" s="17"/>
      <c r="S117" s="36"/>
      <c r="T117" s="36"/>
      <c r="U117" s="34"/>
    </row>
    <row r="118" spans="1:21" ht="15">
      <c r="A118" s="13">
        <f t="shared" si="6"/>
        <v>0</v>
      </c>
      <c r="B118" s="53"/>
      <c r="C118" s="25"/>
      <c r="D118" s="25"/>
      <c r="E118" s="23"/>
      <c r="F118" s="29">
        <f t="shared" si="7"/>
        <v>0</v>
      </c>
      <c r="G118" s="38"/>
      <c r="H118" s="38"/>
      <c r="I118" s="17"/>
      <c r="J118" s="17"/>
      <c r="K118" s="17"/>
      <c r="L118" s="17">
        <f t="shared" si="8"/>
        <v>0</v>
      </c>
      <c r="M118" s="17">
        <f t="shared" si="9"/>
        <v>0</v>
      </c>
      <c r="N118" s="17">
        <f t="shared" si="10"/>
        <v>0</v>
      </c>
      <c r="O118" s="17"/>
      <c r="P118" s="17"/>
      <c r="Q118" s="17"/>
      <c r="R118" s="17"/>
      <c r="S118" s="36"/>
      <c r="T118" s="36"/>
      <c r="U118" s="34"/>
    </row>
    <row r="119" spans="1:21" ht="15">
      <c r="A119" s="13">
        <f t="shared" si="6"/>
        <v>0</v>
      </c>
      <c r="B119" s="53"/>
      <c r="C119" s="25"/>
      <c r="D119" s="25"/>
      <c r="E119" s="23"/>
      <c r="F119" s="29">
        <f t="shared" si="7"/>
        <v>0</v>
      </c>
      <c r="G119" s="38"/>
      <c r="H119" s="38"/>
      <c r="I119" s="17"/>
      <c r="J119" s="17"/>
      <c r="K119" s="17"/>
      <c r="L119" s="17">
        <f t="shared" si="8"/>
        <v>0</v>
      </c>
      <c r="M119" s="17">
        <f t="shared" si="9"/>
        <v>0</v>
      </c>
      <c r="N119" s="17">
        <f t="shared" si="10"/>
        <v>0</v>
      </c>
      <c r="O119" s="17"/>
      <c r="P119" s="17"/>
      <c r="Q119" s="17"/>
      <c r="R119" s="17"/>
      <c r="S119" s="36"/>
      <c r="T119" s="36"/>
      <c r="U119" s="34"/>
    </row>
    <row r="120" spans="1:21" ht="15">
      <c r="A120" s="13">
        <f t="shared" si="6"/>
        <v>0</v>
      </c>
      <c r="B120" s="53"/>
      <c r="C120" s="25"/>
      <c r="D120" s="25"/>
      <c r="E120" s="23"/>
      <c r="F120" s="29">
        <f t="shared" si="7"/>
        <v>0</v>
      </c>
      <c r="G120" s="38"/>
      <c r="H120" s="38"/>
      <c r="I120" s="17"/>
      <c r="J120" s="17"/>
      <c r="K120" s="17"/>
      <c r="L120" s="17">
        <f t="shared" si="8"/>
        <v>0</v>
      </c>
      <c r="M120" s="17">
        <f t="shared" si="9"/>
        <v>0</v>
      </c>
      <c r="N120" s="17">
        <f t="shared" si="10"/>
        <v>0</v>
      </c>
      <c r="O120" s="17"/>
      <c r="P120" s="17"/>
      <c r="Q120" s="17"/>
      <c r="R120" s="17"/>
      <c r="S120" s="36"/>
      <c r="T120" s="36"/>
      <c r="U120" s="34"/>
    </row>
    <row r="121" spans="1:21" ht="15">
      <c r="A121" s="13">
        <f t="shared" si="6"/>
        <v>0</v>
      </c>
      <c r="B121" s="53"/>
      <c r="C121" s="25"/>
      <c r="D121" s="25"/>
      <c r="E121" s="23"/>
      <c r="F121" s="29">
        <f t="shared" si="7"/>
        <v>0</v>
      </c>
      <c r="G121" s="38"/>
      <c r="H121" s="38"/>
      <c r="I121" s="17"/>
      <c r="J121" s="17"/>
      <c r="K121" s="17"/>
      <c r="L121" s="17">
        <f t="shared" si="8"/>
        <v>0</v>
      </c>
      <c r="M121" s="17">
        <f t="shared" si="9"/>
        <v>0</v>
      </c>
      <c r="N121" s="17">
        <f t="shared" si="10"/>
        <v>0</v>
      </c>
      <c r="O121" s="17"/>
      <c r="P121" s="17"/>
      <c r="Q121" s="17"/>
      <c r="R121" s="17"/>
      <c r="S121" s="36"/>
      <c r="T121" s="36"/>
      <c r="U121" s="34"/>
    </row>
    <row r="122" spans="1:21" ht="15">
      <c r="A122" s="13">
        <f t="shared" si="6"/>
        <v>0</v>
      </c>
      <c r="B122" s="53"/>
      <c r="C122" s="25"/>
      <c r="D122" s="25"/>
      <c r="E122" s="23"/>
      <c r="F122" s="29">
        <f t="shared" si="7"/>
        <v>0</v>
      </c>
      <c r="G122" s="38"/>
      <c r="H122" s="38"/>
      <c r="I122" s="17"/>
      <c r="J122" s="17"/>
      <c r="K122" s="17"/>
      <c r="L122" s="17">
        <f t="shared" si="8"/>
        <v>0</v>
      </c>
      <c r="M122" s="17">
        <f t="shared" si="9"/>
        <v>0</v>
      </c>
      <c r="N122" s="17">
        <f t="shared" si="10"/>
        <v>0</v>
      </c>
      <c r="O122" s="17"/>
      <c r="P122" s="17"/>
      <c r="Q122" s="17"/>
      <c r="R122" s="17"/>
      <c r="S122" s="36"/>
      <c r="T122" s="36"/>
      <c r="U122" s="34"/>
    </row>
    <row r="123" spans="1:21" ht="15">
      <c r="A123" s="13">
        <f t="shared" si="6"/>
        <v>0</v>
      </c>
      <c r="B123" s="53"/>
      <c r="C123" s="25"/>
      <c r="D123" s="25"/>
      <c r="E123" s="23"/>
      <c r="F123" s="29">
        <f t="shared" si="7"/>
        <v>0</v>
      </c>
      <c r="G123" s="38"/>
      <c r="H123" s="38"/>
      <c r="I123" s="17"/>
      <c r="J123" s="17"/>
      <c r="K123" s="17"/>
      <c r="L123" s="17">
        <f t="shared" si="8"/>
        <v>0</v>
      </c>
      <c r="M123" s="17">
        <f t="shared" si="9"/>
        <v>0</v>
      </c>
      <c r="N123" s="17">
        <f t="shared" si="10"/>
        <v>0</v>
      </c>
      <c r="O123" s="17"/>
      <c r="P123" s="17"/>
      <c r="Q123" s="17"/>
      <c r="R123" s="17"/>
      <c r="S123" s="36"/>
      <c r="T123" s="36"/>
      <c r="U123" s="34"/>
    </row>
    <row r="124" spans="1:21" ht="15">
      <c r="A124" s="13">
        <f t="shared" si="6"/>
        <v>0</v>
      </c>
      <c r="B124" s="53"/>
      <c r="C124" s="25"/>
      <c r="D124" s="25"/>
      <c r="E124" s="23"/>
      <c r="F124" s="29">
        <f t="shared" si="7"/>
        <v>0</v>
      </c>
      <c r="G124" s="38"/>
      <c r="H124" s="38"/>
      <c r="I124" s="17"/>
      <c r="J124" s="17"/>
      <c r="K124" s="17"/>
      <c r="L124" s="17">
        <f t="shared" si="8"/>
        <v>0</v>
      </c>
      <c r="M124" s="17">
        <f t="shared" si="9"/>
        <v>0</v>
      </c>
      <c r="N124" s="17">
        <f t="shared" si="10"/>
        <v>0</v>
      </c>
      <c r="O124" s="17"/>
      <c r="P124" s="17"/>
      <c r="Q124" s="17"/>
      <c r="R124" s="17"/>
      <c r="S124" s="36"/>
      <c r="T124" s="36"/>
      <c r="U124" s="34"/>
    </row>
    <row r="125" spans="1:21" ht="15">
      <c r="A125" s="13">
        <f t="shared" si="6"/>
        <v>0</v>
      </c>
      <c r="B125" s="53"/>
      <c r="C125" s="25"/>
      <c r="D125" s="25"/>
      <c r="E125" s="23"/>
      <c r="F125" s="29">
        <f t="shared" si="7"/>
        <v>0</v>
      </c>
      <c r="G125" s="38"/>
      <c r="H125" s="38"/>
      <c r="I125" s="17"/>
      <c r="J125" s="17"/>
      <c r="K125" s="17"/>
      <c r="L125" s="17">
        <f t="shared" si="8"/>
        <v>0</v>
      </c>
      <c r="M125" s="17">
        <f t="shared" si="9"/>
        <v>0</v>
      </c>
      <c r="N125" s="17">
        <f t="shared" si="10"/>
        <v>0</v>
      </c>
      <c r="O125" s="17"/>
      <c r="P125" s="17"/>
      <c r="Q125" s="17"/>
      <c r="R125" s="17"/>
      <c r="S125" s="36"/>
      <c r="T125" s="36"/>
      <c r="U125" s="34"/>
    </row>
    <row r="126" spans="1:21" ht="15">
      <c r="A126" s="13">
        <f t="shared" si="6"/>
        <v>0</v>
      </c>
      <c r="B126" s="53"/>
      <c r="C126" s="25"/>
      <c r="D126" s="25"/>
      <c r="E126" s="23"/>
      <c r="F126" s="29">
        <f t="shared" si="7"/>
        <v>0</v>
      </c>
      <c r="G126" s="38"/>
      <c r="H126" s="38"/>
      <c r="I126" s="17"/>
      <c r="J126" s="17"/>
      <c r="K126" s="17"/>
      <c r="L126" s="17">
        <f t="shared" si="8"/>
        <v>0</v>
      </c>
      <c r="M126" s="17">
        <f t="shared" si="9"/>
        <v>0</v>
      </c>
      <c r="N126" s="17">
        <f t="shared" si="10"/>
        <v>0</v>
      </c>
      <c r="O126" s="17"/>
      <c r="P126" s="17"/>
      <c r="Q126" s="17"/>
      <c r="R126" s="17"/>
      <c r="S126" s="36"/>
      <c r="T126" s="36"/>
      <c r="U126" s="34"/>
    </row>
    <row r="127" spans="1:21" ht="15">
      <c r="A127" s="13">
        <f t="shared" si="6"/>
        <v>0</v>
      </c>
      <c r="B127" s="53"/>
      <c r="C127" s="25"/>
      <c r="D127" s="25"/>
      <c r="E127" s="23"/>
      <c r="F127" s="29">
        <f t="shared" si="7"/>
        <v>0</v>
      </c>
      <c r="G127" s="38"/>
      <c r="H127" s="38"/>
      <c r="I127" s="17"/>
      <c r="J127" s="17"/>
      <c r="K127" s="17"/>
      <c r="L127" s="17">
        <f t="shared" si="8"/>
        <v>0</v>
      </c>
      <c r="M127" s="17">
        <f t="shared" si="9"/>
        <v>0</v>
      </c>
      <c r="N127" s="17">
        <f t="shared" si="10"/>
        <v>0</v>
      </c>
      <c r="O127" s="17"/>
      <c r="P127" s="17"/>
      <c r="Q127" s="17"/>
      <c r="R127" s="17"/>
      <c r="S127" s="36"/>
      <c r="T127" s="36"/>
      <c r="U127" s="34"/>
    </row>
    <row r="128" spans="1:21" ht="15">
      <c r="A128" s="13">
        <f t="shared" si="6"/>
        <v>0</v>
      </c>
      <c r="B128" s="53"/>
      <c r="C128" s="25"/>
      <c r="D128" s="25"/>
      <c r="E128" s="23"/>
      <c r="F128" s="29">
        <f t="shared" si="7"/>
        <v>0</v>
      </c>
      <c r="G128" s="38"/>
      <c r="H128" s="38"/>
      <c r="I128" s="17"/>
      <c r="J128" s="17"/>
      <c r="K128" s="17"/>
      <c r="L128" s="17">
        <f t="shared" si="8"/>
        <v>0</v>
      </c>
      <c r="M128" s="17">
        <f t="shared" si="9"/>
        <v>0</v>
      </c>
      <c r="N128" s="17">
        <f t="shared" si="10"/>
        <v>0</v>
      </c>
      <c r="O128" s="17"/>
      <c r="P128" s="17"/>
      <c r="Q128" s="17"/>
      <c r="R128" s="17"/>
      <c r="S128" s="36"/>
      <c r="T128" s="36"/>
      <c r="U128" s="34"/>
    </row>
    <row r="129" spans="1:21" ht="15">
      <c r="A129" s="13">
        <f t="shared" si="6"/>
        <v>0</v>
      </c>
      <c r="B129" s="53"/>
      <c r="C129" s="25"/>
      <c r="D129" s="25"/>
      <c r="E129" s="23"/>
      <c r="F129" s="29">
        <f t="shared" si="7"/>
        <v>0</v>
      </c>
      <c r="G129" s="38"/>
      <c r="H129" s="38"/>
      <c r="I129" s="17"/>
      <c r="J129" s="17"/>
      <c r="K129" s="17"/>
      <c r="L129" s="17">
        <f t="shared" si="8"/>
        <v>0</v>
      </c>
      <c r="M129" s="17">
        <f t="shared" si="9"/>
        <v>0</v>
      </c>
      <c r="N129" s="17">
        <f t="shared" si="10"/>
        <v>0</v>
      </c>
      <c r="O129" s="17"/>
      <c r="P129" s="17"/>
      <c r="Q129" s="17"/>
      <c r="R129" s="17"/>
      <c r="S129" s="36"/>
      <c r="T129" s="36"/>
      <c r="U129" s="34"/>
    </row>
    <row r="130" spans="1:21" ht="15">
      <c r="A130" s="13">
        <f t="shared" si="6"/>
        <v>0</v>
      </c>
      <c r="B130" s="53"/>
      <c r="C130" s="25"/>
      <c r="D130" s="25"/>
      <c r="E130" s="23"/>
      <c r="F130" s="29">
        <f t="shared" si="7"/>
        <v>0</v>
      </c>
      <c r="G130" s="38"/>
      <c r="H130" s="38"/>
      <c r="I130" s="17"/>
      <c r="J130" s="17"/>
      <c r="K130" s="17"/>
      <c r="L130" s="17">
        <f t="shared" si="8"/>
        <v>0</v>
      </c>
      <c r="M130" s="17">
        <f t="shared" si="9"/>
        <v>0</v>
      </c>
      <c r="N130" s="17">
        <f t="shared" si="10"/>
        <v>0</v>
      </c>
      <c r="O130" s="17"/>
      <c r="P130" s="17"/>
      <c r="Q130" s="17"/>
      <c r="R130" s="17"/>
      <c r="S130" s="36"/>
      <c r="T130" s="36"/>
      <c r="U130" s="34"/>
    </row>
    <row r="131" spans="6:20" ht="15">
      <c r="F131" s="3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36"/>
      <c r="S131" s="36"/>
      <c r="T131" s="34"/>
    </row>
    <row r="132" spans="6:20" ht="15">
      <c r="F132" s="38"/>
      <c r="G132" s="17"/>
      <c r="H132" s="17"/>
      <c r="I132" s="17"/>
      <c r="J132" s="17"/>
      <c r="K132" s="17"/>
      <c r="L132" s="43"/>
      <c r="M132" s="17"/>
      <c r="N132" s="17"/>
      <c r="O132" s="17"/>
      <c r="P132" s="17"/>
      <c r="Q132" s="17"/>
      <c r="R132" s="36"/>
      <c r="S132" s="36"/>
      <c r="T132" s="34"/>
    </row>
    <row r="133" spans="1:20" ht="15.75">
      <c r="A133" s="10" t="s">
        <v>3</v>
      </c>
      <c r="F133" s="40">
        <f>SUM(E137:E161)</f>
        <v>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36"/>
      <c r="S133" s="36"/>
      <c r="T133" s="34"/>
    </row>
    <row r="134" spans="1:20" ht="26.25" customHeight="1">
      <c r="A134" s="3"/>
      <c r="B134" s="68" t="s">
        <v>70</v>
      </c>
      <c r="C134" s="68"/>
      <c r="D134" s="68"/>
      <c r="E134" s="68"/>
      <c r="F134" s="3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36"/>
      <c r="S134" s="36"/>
      <c r="T134" s="34"/>
    </row>
    <row r="135" spans="1:20" ht="15">
      <c r="A135" s="3"/>
      <c r="F135" s="3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36"/>
      <c r="S135" s="36"/>
      <c r="T135" s="34"/>
    </row>
    <row r="136" spans="2:21" ht="15.75">
      <c r="B136" s="15" t="s">
        <v>110</v>
      </c>
      <c r="C136" s="15" t="s">
        <v>9</v>
      </c>
      <c r="D136" s="15" t="s">
        <v>105</v>
      </c>
      <c r="E136" s="15" t="s">
        <v>8</v>
      </c>
      <c r="G136" s="38"/>
      <c r="H136" s="3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36"/>
      <c r="T136" s="36"/>
      <c r="U136" s="34"/>
    </row>
    <row r="137" spans="1:21" ht="15">
      <c r="A137" s="13">
        <f>IF(C137&gt;0,1,)</f>
        <v>0</v>
      </c>
      <c r="B137" s="53"/>
      <c r="C137" s="25"/>
      <c r="D137" s="25"/>
      <c r="E137" s="29">
        <f>M137*N137</f>
        <v>0</v>
      </c>
      <c r="G137" s="38"/>
      <c r="H137" s="38"/>
      <c r="I137" s="17"/>
      <c r="J137" s="17"/>
      <c r="K137" s="17"/>
      <c r="L137" s="17"/>
      <c r="M137" s="17">
        <f>IF(C137=$O$137,1.5,IF(C137=$O$138,1.5,IF(C137=$O$139,4,)))</f>
        <v>0</v>
      </c>
      <c r="N137" s="17">
        <f>IF(D137=0,0,IF(D137&lt;=2,1,IF(D137&lt;=4,0.6,IF(D137&gt;=5,0.3,0))))</f>
        <v>0</v>
      </c>
      <c r="O137" s="17" t="s">
        <v>14</v>
      </c>
      <c r="P137" s="17"/>
      <c r="Q137" s="17"/>
      <c r="R137" s="17"/>
      <c r="S137" s="36"/>
      <c r="T137" s="36"/>
      <c r="U137" s="34"/>
    </row>
    <row r="138" spans="1:21" ht="15">
      <c r="A138" s="13">
        <f aca="true" t="shared" si="11" ref="A138:A161">IF(C138&gt;0,A137+1,)</f>
        <v>0</v>
      </c>
      <c r="B138" s="53"/>
      <c r="C138" s="25"/>
      <c r="D138" s="25"/>
      <c r="E138" s="29">
        <f aca="true" t="shared" si="12" ref="E138:E161">M138*N138</f>
        <v>0</v>
      </c>
      <c r="G138" s="38"/>
      <c r="H138" s="38"/>
      <c r="I138" s="17"/>
      <c r="J138" s="17"/>
      <c r="K138" s="17"/>
      <c r="L138" s="17"/>
      <c r="M138" s="17">
        <f aca="true" t="shared" si="13" ref="M138:M161">IF(C138=$O$137,1.5,IF(C138=$O$138,1.5,IF(C138=$O$139,4,)))</f>
        <v>0</v>
      </c>
      <c r="N138" s="17">
        <f aca="true" t="shared" si="14" ref="N138:N161">IF(D138=0,0,IF(D138&lt;=2,1,IF(D138&lt;=4,0.6,IF(D138&gt;=5,0.3,0))))</f>
        <v>0</v>
      </c>
      <c r="O138" s="17" t="s">
        <v>15</v>
      </c>
      <c r="P138" s="17"/>
      <c r="Q138" s="17"/>
      <c r="R138" s="17"/>
      <c r="S138" s="36"/>
      <c r="T138" s="36"/>
      <c r="U138" s="34"/>
    </row>
    <row r="139" spans="1:21" ht="15">
      <c r="A139" s="13">
        <f t="shared" si="11"/>
        <v>0</v>
      </c>
      <c r="B139" s="53"/>
      <c r="C139" s="25"/>
      <c r="D139" s="25"/>
      <c r="E139" s="29">
        <f t="shared" si="12"/>
        <v>0</v>
      </c>
      <c r="G139" s="38"/>
      <c r="H139" s="38"/>
      <c r="I139" s="17"/>
      <c r="J139" s="17"/>
      <c r="K139" s="17"/>
      <c r="L139" s="17"/>
      <c r="M139" s="17">
        <f t="shared" si="13"/>
        <v>0</v>
      </c>
      <c r="N139" s="17">
        <f t="shared" si="14"/>
        <v>0</v>
      </c>
      <c r="O139" s="17" t="s">
        <v>16</v>
      </c>
      <c r="P139" s="17"/>
      <c r="Q139" s="17"/>
      <c r="R139" s="17"/>
      <c r="S139" s="36"/>
      <c r="T139" s="36"/>
      <c r="U139" s="34"/>
    </row>
    <row r="140" spans="1:21" ht="15">
      <c r="A140" s="13">
        <f t="shared" si="11"/>
        <v>0</v>
      </c>
      <c r="B140" s="53"/>
      <c r="C140" s="25"/>
      <c r="D140" s="25"/>
      <c r="E140" s="29">
        <f t="shared" si="12"/>
        <v>0</v>
      </c>
      <c r="G140" s="38"/>
      <c r="H140" s="38"/>
      <c r="I140" s="17"/>
      <c r="J140" s="17"/>
      <c r="K140" s="17"/>
      <c r="L140" s="17"/>
      <c r="M140" s="17">
        <f t="shared" si="13"/>
        <v>0</v>
      </c>
      <c r="N140" s="17">
        <f t="shared" si="14"/>
        <v>0</v>
      </c>
      <c r="O140" s="17"/>
      <c r="P140" s="17"/>
      <c r="Q140" s="17"/>
      <c r="R140" s="17"/>
      <c r="S140" s="36"/>
      <c r="T140" s="36"/>
      <c r="U140" s="34"/>
    </row>
    <row r="141" spans="1:21" ht="15">
      <c r="A141" s="13">
        <f t="shared" si="11"/>
        <v>0</v>
      </c>
      <c r="B141" s="53"/>
      <c r="C141" s="25"/>
      <c r="D141" s="25"/>
      <c r="E141" s="29">
        <f t="shared" si="12"/>
        <v>0</v>
      </c>
      <c r="G141" s="38"/>
      <c r="H141" s="38"/>
      <c r="I141" s="17"/>
      <c r="J141" s="17"/>
      <c r="K141" s="17"/>
      <c r="L141" s="17"/>
      <c r="M141" s="17">
        <f t="shared" si="13"/>
        <v>0</v>
      </c>
      <c r="N141" s="17">
        <f t="shared" si="14"/>
        <v>0</v>
      </c>
      <c r="O141" s="17"/>
      <c r="P141" s="17"/>
      <c r="Q141" s="17"/>
      <c r="R141" s="17"/>
      <c r="S141" s="36"/>
      <c r="T141" s="36"/>
      <c r="U141" s="34"/>
    </row>
    <row r="142" spans="1:21" ht="15">
      <c r="A142" s="13">
        <f t="shared" si="11"/>
        <v>0</v>
      </c>
      <c r="B142" s="53"/>
      <c r="C142" s="25"/>
      <c r="D142" s="25"/>
      <c r="E142" s="29">
        <f t="shared" si="12"/>
        <v>0</v>
      </c>
      <c r="G142" s="38"/>
      <c r="H142" s="38"/>
      <c r="I142" s="17"/>
      <c r="J142" s="17"/>
      <c r="K142" s="17"/>
      <c r="L142" s="17"/>
      <c r="M142" s="17">
        <f t="shared" si="13"/>
        <v>0</v>
      </c>
      <c r="N142" s="17">
        <f t="shared" si="14"/>
        <v>0</v>
      </c>
      <c r="O142" s="17"/>
      <c r="P142" s="17"/>
      <c r="Q142" s="17"/>
      <c r="R142" s="17"/>
      <c r="S142" s="36"/>
      <c r="T142" s="36"/>
      <c r="U142" s="34"/>
    </row>
    <row r="143" spans="1:21" ht="15">
      <c r="A143" s="13">
        <f t="shared" si="11"/>
        <v>0</v>
      </c>
      <c r="B143" s="53"/>
      <c r="C143" s="25"/>
      <c r="D143" s="25"/>
      <c r="E143" s="29">
        <f t="shared" si="12"/>
        <v>0</v>
      </c>
      <c r="G143" s="38"/>
      <c r="H143" s="38"/>
      <c r="I143" s="17"/>
      <c r="J143" s="17"/>
      <c r="K143" s="17"/>
      <c r="L143" s="17"/>
      <c r="M143" s="17">
        <f t="shared" si="13"/>
        <v>0</v>
      </c>
      <c r="N143" s="17">
        <f t="shared" si="14"/>
        <v>0</v>
      </c>
      <c r="O143" s="17"/>
      <c r="P143" s="17"/>
      <c r="Q143" s="17"/>
      <c r="R143" s="17"/>
      <c r="S143" s="36"/>
      <c r="T143" s="36"/>
      <c r="U143" s="34"/>
    </row>
    <row r="144" spans="1:21" ht="15">
      <c r="A144" s="13">
        <f t="shared" si="11"/>
        <v>0</v>
      </c>
      <c r="B144" s="53"/>
      <c r="C144" s="25"/>
      <c r="D144" s="25"/>
      <c r="E144" s="29">
        <f>M144*N144</f>
        <v>0</v>
      </c>
      <c r="G144" s="38"/>
      <c r="H144" s="38"/>
      <c r="I144" s="17"/>
      <c r="J144" s="17"/>
      <c r="K144" s="17"/>
      <c r="L144" s="17"/>
      <c r="M144" s="17">
        <f t="shared" si="13"/>
        <v>0</v>
      </c>
      <c r="N144" s="17">
        <f t="shared" si="14"/>
        <v>0</v>
      </c>
      <c r="O144" s="17"/>
      <c r="P144" s="17"/>
      <c r="Q144" s="17"/>
      <c r="R144" s="17"/>
      <c r="S144" s="36"/>
      <c r="T144" s="36"/>
      <c r="U144" s="34"/>
    </row>
    <row r="145" spans="1:21" ht="15">
      <c r="A145" s="13">
        <f t="shared" si="11"/>
        <v>0</v>
      </c>
      <c r="B145" s="53"/>
      <c r="C145" s="25"/>
      <c r="D145" s="25"/>
      <c r="E145" s="29">
        <f t="shared" si="12"/>
        <v>0</v>
      </c>
      <c r="G145" s="38"/>
      <c r="H145" s="38"/>
      <c r="I145" s="17"/>
      <c r="J145" s="17"/>
      <c r="K145" s="17"/>
      <c r="L145" s="17"/>
      <c r="M145" s="17">
        <f t="shared" si="13"/>
        <v>0</v>
      </c>
      <c r="N145" s="17">
        <f t="shared" si="14"/>
        <v>0</v>
      </c>
      <c r="O145" s="17"/>
      <c r="P145" s="17"/>
      <c r="Q145" s="17"/>
      <c r="R145" s="17"/>
      <c r="S145" s="36"/>
      <c r="T145" s="36"/>
      <c r="U145" s="34"/>
    </row>
    <row r="146" spans="1:21" ht="15">
      <c r="A146" s="13">
        <f t="shared" si="11"/>
        <v>0</v>
      </c>
      <c r="B146" s="53"/>
      <c r="C146" s="25"/>
      <c r="D146" s="25"/>
      <c r="E146" s="29">
        <f t="shared" si="12"/>
        <v>0</v>
      </c>
      <c r="G146" s="38"/>
      <c r="H146" s="38"/>
      <c r="I146" s="17"/>
      <c r="J146" s="17"/>
      <c r="K146" s="17"/>
      <c r="L146" s="17"/>
      <c r="M146" s="17">
        <f t="shared" si="13"/>
        <v>0</v>
      </c>
      <c r="N146" s="17">
        <f t="shared" si="14"/>
        <v>0</v>
      </c>
      <c r="O146" s="17"/>
      <c r="P146" s="17"/>
      <c r="Q146" s="17"/>
      <c r="R146" s="17"/>
      <c r="S146" s="36"/>
      <c r="T146" s="36"/>
      <c r="U146" s="34"/>
    </row>
    <row r="147" spans="1:21" ht="15">
      <c r="A147" s="13">
        <f t="shared" si="11"/>
        <v>0</v>
      </c>
      <c r="B147" s="53"/>
      <c r="C147" s="25"/>
      <c r="D147" s="25"/>
      <c r="E147" s="29">
        <f t="shared" si="12"/>
        <v>0</v>
      </c>
      <c r="G147" s="38"/>
      <c r="H147" s="38"/>
      <c r="I147" s="17"/>
      <c r="J147" s="17"/>
      <c r="K147" s="17"/>
      <c r="L147" s="17"/>
      <c r="M147" s="17">
        <f t="shared" si="13"/>
        <v>0</v>
      </c>
      <c r="N147" s="17">
        <f t="shared" si="14"/>
        <v>0</v>
      </c>
      <c r="O147" s="17"/>
      <c r="P147" s="17"/>
      <c r="Q147" s="17"/>
      <c r="R147" s="17"/>
      <c r="S147" s="36"/>
      <c r="T147" s="36"/>
      <c r="U147" s="34"/>
    </row>
    <row r="148" spans="1:21" ht="15">
      <c r="A148" s="13">
        <f t="shared" si="11"/>
        <v>0</v>
      </c>
      <c r="B148" s="53"/>
      <c r="C148" s="25"/>
      <c r="D148" s="25"/>
      <c r="E148" s="29">
        <f t="shared" si="12"/>
        <v>0</v>
      </c>
      <c r="G148" s="38"/>
      <c r="H148" s="38"/>
      <c r="I148" s="17"/>
      <c r="J148" s="17"/>
      <c r="K148" s="17"/>
      <c r="L148" s="17"/>
      <c r="M148" s="17">
        <f t="shared" si="13"/>
        <v>0</v>
      </c>
      <c r="N148" s="17">
        <f t="shared" si="14"/>
        <v>0</v>
      </c>
      <c r="O148" s="17"/>
      <c r="P148" s="17"/>
      <c r="Q148" s="17"/>
      <c r="R148" s="17"/>
      <c r="S148" s="36"/>
      <c r="T148" s="36"/>
      <c r="U148" s="34"/>
    </row>
    <row r="149" spans="1:21" ht="15">
      <c r="A149" s="13">
        <f t="shared" si="11"/>
        <v>0</v>
      </c>
      <c r="B149" s="53"/>
      <c r="C149" s="25"/>
      <c r="D149" s="25"/>
      <c r="E149" s="29">
        <f t="shared" si="12"/>
        <v>0</v>
      </c>
      <c r="G149" s="38"/>
      <c r="H149" s="38"/>
      <c r="I149" s="17"/>
      <c r="J149" s="17"/>
      <c r="K149" s="17"/>
      <c r="L149" s="17"/>
      <c r="M149" s="17">
        <f t="shared" si="13"/>
        <v>0</v>
      </c>
      <c r="N149" s="17">
        <f t="shared" si="14"/>
        <v>0</v>
      </c>
      <c r="O149" s="17"/>
      <c r="P149" s="17"/>
      <c r="Q149" s="17"/>
      <c r="R149" s="17"/>
      <c r="S149" s="36"/>
      <c r="T149" s="36"/>
      <c r="U149" s="34"/>
    </row>
    <row r="150" spans="1:21" ht="15">
      <c r="A150" s="13">
        <f t="shared" si="11"/>
        <v>0</v>
      </c>
      <c r="B150" s="53"/>
      <c r="C150" s="25"/>
      <c r="D150" s="25"/>
      <c r="E150" s="29">
        <f t="shared" si="12"/>
        <v>0</v>
      </c>
      <c r="G150" s="38"/>
      <c r="H150" s="38"/>
      <c r="I150" s="17"/>
      <c r="J150" s="17"/>
      <c r="K150" s="17"/>
      <c r="L150" s="17"/>
      <c r="M150" s="17">
        <f t="shared" si="13"/>
        <v>0</v>
      </c>
      <c r="N150" s="17">
        <f t="shared" si="14"/>
        <v>0</v>
      </c>
      <c r="O150" s="17"/>
      <c r="P150" s="17"/>
      <c r="Q150" s="17"/>
      <c r="R150" s="17"/>
      <c r="S150" s="36"/>
      <c r="T150" s="36"/>
      <c r="U150" s="34"/>
    </row>
    <row r="151" spans="1:21" ht="15">
      <c r="A151" s="13">
        <f t="shared" si="11"/>
        <v>0</v>
      </c>
      <c r="B151" s="53"/>
      <c r="C151" s="25"/>
      <c r="D151" s="25"/>
      <c r="E151" s="29">
        <f t="shared" si="12"/>
        <v>0</v>
      </c>
      <c r="G151" s="38"/>
      <c r="H151" s="38"/>
      <c r="I151" s="17"/>
      <c r="J151" s="17"/>
      <c r="K151" s="17"/>
      <c r="L151" s="17"/>
      <c r="M151" s="17">
        <f t="shared" si="13"/>
        <v>0</v>
      </c>
      <c r="N151" s="17">
        <f t="shared" si="14"/>
        <v>0</v>
      </c>
      <c r="O151" s="17"/>
      <c r="P151" s="17"/>
      <c r="Q151" s="17"/>
      <c r="R151" s="17"/>
      <c r="S151" s="36"/>
      <c r="T151" s="36"/>
      <c r="U151" s="34"/>
    </row>
    <row r="152" spans="1:21" ht="15">
      <c r="A152" s="13">
        <f t="shared" si="11"/>
        <v>0</v>
      </c>
      <c r="B152" s="53"/>
      <c r="C152" s="25"/>
      <c r="D152" s="25"/>
      <c r="E152" s="29">
        <f t="shared" si="12"/>
        <v>0</v>
      </c>
      <c r="G152" s="38"/>
      <c r="H152" s="38"/>
      <c r="I152" s="17"/>
      <c r="J152" s="17"/>
      <c r="K152" s="17"/>
      <c r="L152" s="17"/>
      <c r="M152" s="17">
        <f t="shared" si="13"/>
        <v>0</v>
      </c>
      <c r="N152" s="17">
        <f t="shared" si="14"/>
        <v>0</v>
      </c>
      <c r="O152" s="17"/>
      <c r="P152" s="17"/>
      <c r="Q152" s="17"/>
      <c r="R152" s="17"/>
      <c r="S152" s="36"/>
      <c r="T152" s="36"/>
      <c r="U152" s="34"/>
    </row>
    <row r="153" spans="1:21" ht="15">
      <c r="A153" s="13">
        <f t="shared" si="11"/>
        <v>0</v>
      </c>
      <c r="B153" s="53"/>
      <c r="C153" s="25"/>
      <c r="D153" s="25"/>
      <c r="E153" s="29">
        <f t="shared" si="12"/>
        <v>0</v>
      </c>
      <c r="G153" s="38"/>
      <c r="H153" s="38"/>
      <c r="I153" s="17"/>
      <c r="J153" s="17"/>
      <c r="K153" s="17"/>
      <c r="L153" s="17"/>
      <c r="M153" s="17">
        <f t="shared" si="13"/>
        <v>0</v>
      </c>
      <c r="N153" s="17">
        <f t="shared" si="14"/>
        <v>0</v>
      </c>
      <c r="O153" s="17"/>
      <c r="P153" s="17"/>
      <c r="Q153" s="17"/>
      <c r="R153" s="17"/>
      <c r="S153" s="36"/>
      <c r="T153" s="36"/>
      <c r="U153" s="34"/>
    </row>
    <row r="154" spans="1:21" ht="15">
      <c r="A154" s="13">
        <f t="shared" si="11"/>
        <v>0</v>
      </c>
      <c r="B154" s="53"/>
      <c r="C154" s="25"/>
      <c r="D154" s="25"/>
      <c r="E154" s="29">
        <f t="shared" si="12"/>
        <v>0</v>
      </c>
      <c r="G154" s="38"/>
      <c r="H154" s="38"/>
      <c r="I154" s="17"/>
      <c r="J154" s="17"/>
      <c r="K154" s="17"/>
      <c r="L154" s="17"/>
      <c r="M154" s="17">
        <f t="shared" si="13"/>
        <v>0</v>
      </c>
      <c r="N154" s="17">
        <f t="shared" si="14"/>
        <v>0</v>
      </c>
      <c r="O154" s="17"/>
      <c r="P154" s="17"/>
      <c r="Q154" s="17"/>
      <c r="R154" s="17"/>
      <c r="S154" s="36"/>
      <c r="T154" s="36"/>
      <c r="U154" s="34"/>
    </row>
    <row r="155" spans="1:21" ht="15">
      <c r="A155" s="13">
        <f t="shared" si="11"/>
        <v>0</v>
      </c>
      <c r="B155" s="53"/>
      <c r="C155" s="25"/>
      <c r="D155" s="25"/>
      <c r="E155" s="29">
        <f t="shared" si="12"/>
        <v>0</v>
      </c>
      <c r="G155" s="38"/>
      <c r="H155" s="38"/>
      <c r="I155" s="17"/>
      <c r="J155" s="17"/>
      <c r="K155" s="17"/>
      <c r="L155" s="17"/>
      <c r="M155" s="17">
        <f t="shared" si="13"/>
        <v>0</v>
      </c>
      <c r="N155" s="17">
        <f t="shared" si="14"/>
        <v>0</v>
      </c>
      <c r="O155" s="17"/>
      <c r="P155" s="17"/>
      <c r="Q155" s="17"/>
      <c r="R155" s="17"/>
      <c r="S155" s="36"/>
      <c r="T155" s="36"/>
      <c r="U155" s="34"/>
    </row>
    <row r="156" spans="1:21" ht="15">
      <c r="A156" s="13">
        <f t="shared" si="11"/>
        <v>0</v>
      </c>
      <c r="B156" s="53"/>
      <c r="C156" s="25"/>
      <c r="D156" s="25"/>
      <c r="E156" s="29">
        <f t="shared" si="12"/>
        <v>0</v>
      </c>
      <c r="G156" s="38"/>
      <c r="H156" s="38"/>
      <c r="I156" s="17"/>
      <c r="J156" s="17"/>
      <c r="K156" s="17"/>
      <c r="L156" s="17"/>
      <c r="M156" s="17">
        <f t="shared" si="13"/>
        <v>0</v>
      </c>
      <c r="N156" s="17">
        <f t="shared" si="14"/>
        <v>0</v>
      </c>
      <c r="O156" s="17"/>
      <c r="P156" s="17"/>
      <c r="Q156" s="17"/>
      <c r="R156" s="17"/>
      <c r="S156" s="36"/>
      <c r="T156" s="36"/>
      <c r="U156" s="34"/>
    </row>
    <row r="157" spans="1:21" ht="15">
      <c r="A157" s="13">
        <f t="shared" si="11"/>
        <v>0</v>
      </c>
      <c r="B157" s="53"/>
      <c r="C157" s="25"/>
      <c r="D157" s="25"/>
      <c r="E157" s="29">
        <f t="shared" si="12"/>
        <v>0</v>
      </c>
      <c r="G157" s="38"/>
      <c r="H157" s="38"/>
      <c r="I157" s="17"/>
      <c r="J157" s="17"/>
      <c r="K157" s="17"/>
      <c r="L157" s="17"/>
      <c r="M157" s="17">
        <f t="shared" si="13"/>
        <v>0</v>
      </c>
      <c r="N157" s="17">
        <f t="shared" si="14"/>
        <v>0</v>
      </c>
      <c r="O157" s="17"/>
      <c r="P157" s="17"/>
      <c r="Q157" s="17"/>
      <c r="R157" s="17"/>
      <c r="S157" s="36"/>
      <c r="T157" s="36"/>
      <c r="U157" s="34"/>
    </row>
    <row r="158" spans="1:21" ht="15">
      <c r="A158" s="13">
        <f t="shared" si="11"/>
        <v>0</v>
      </c>
      <c r="B158" s="53"/>
      <c r="C158" s="25"/>
      <c r="D158" s="25"/>
      <c r="E158" s="29">
        <f t="shared" si="12"/>
        <v>0</v>
      </c>
      <c r="G158" s="38"/>
      <c r="H158" s="38"/>
      <c r="I158" s="17"/>
      <c r="J158" s="17"/>
      <c r="K158" s="17"/>
      <c r="L158" s="17"/>
      <c r="M158" s="17">
        <f t="shared" si="13"/>
        <v>0</v>
      </c>
      <c r="N158" s="17">
        <f t="shared" si="14"/>
        <v>0</v>
      </c>
      <c r="O158" s="17"/>
      <c r="P158" s="17"/>
      <c r="Q158" s="17"/>
      <c r="R158" s="17"/>
      <c r="S158" s="36"/>
      <c r="T158" s="36"/>
      <c r="U158" s="34"/>
    </row>
    <row r="159" spans="1:21" ht="15">
      <c r="A159" s="13">
        <f t="shared" si="11"/>
        <v>0</v>
      </c>
      <c r="B159" s="53"/>
      <c r="C159" s="25"/>
      <c r="D159" s="25"/>
      <c r="E159" s="29">
        <f t="shared" si="12"/>
        <v>0</v>
      </c>
      <c r="G159" s="38"/>
      <c r="H159" s="38"/>
      <c r="I159" s="17"/>
      <c r="J159" s="17"/>
      <c r="K159" s="17"/>
      <c r="L159" s="17"/>
      <c r="M159" s="17">
        <f t="shared" si="13"/>
        <v>0</v>
      </c>
      <c r="N159" s="17">
        <f t="shared" si="14"/>
        <v>0</v>
      </c>
      <c r="O159" s="17"/>
      <c r="P159" s="17"/>
      <c r="Q159" s="17"/>
      <c r="R159" s="17"/>
      <c r="S159" s="36"/>
      <c r="T159" s="36"/>
      <c r="U159" s="34"/>
    </row>
    <row r="160" spans="1:21" ht="15">
      <c r="A160" s="13">
        <f t="shared" si="11"/>
        <v>0</v>
      </c>
      <c r="B160" s="53"/>
      <c r="C160" s="25"/>
      <c r="D160" s="25"/>
      <c r="E160" s="29">
        <f t="shared" si="12"/>
        <v>0</v>
      </c>
      <c r="G160" s="38"/>
      <c r="H160" s="38"/>
      <c r="I160" s="17"/>
      <c r="J160" s="17"/>
      <c r="K160" s="17"/>
      <c r="L160" s="17"/>
      <c r="M160" s="17">
        <f t="shared" si="13"/>
        <v>0</v>
      </c>
      <c r="N160" s="17">
        <f t="shared" si="14"/>
        <v>0</v>
      </c>
      <c r="O160" s="17"/>
      <c r="P160" s="17"/>
      <c r="Q160" s="17"/>
      <c r="R160" s="17"/>
      <c r="S160" s="36"/>
      <c r="T160" s="36"/>
      <c r="U160" s="34"/>
    </row>
    <row r="161" spans="1:21" ht="15">
      <c r="A161" s="13">
        <f t="shared" si="11"/>
        <v>0</v>
      </c>
      <c r="B161" s="53"/>
      <c r="C161" s="25"/>
      <c r="D161" s="25"/>
      <c r="E161" s="29">
        <f t="shared" si="12"/>
        <v>0</v>
      </c>
      <c r="G161" s="38"/>
      <c r="H161" s="38"/>
      <c r="I161" s="17"/>
      <c r="J161" s="17"/>
      <c r="K161" s="17"/>
      <c r="L161" s="17"/>
      <c r="M161" s="17">
        <f t="shared" si="13"/>
        <v>0</v>
      </c>
      <c r="N161" s="17">
        <f t="shared" si="14"/>
        <v>0</v>
      </c>
      <c r="O161" s="17"/>
      <c r="P161" s="17"/>
      <c r="Q161" s="17"/>
      <c r="R161" s="17"/>
      <c r="S161" s="36"/>
      <c r="T161" s="36"/>
      <c r="U161" s="34"/>
    </row>
    <row r="164" spans="1:6" ht="15.75">
      <c r="A164" s="10" t="s">
        <v>4</v>
      </c>
      <c r="F164" s="14">
        <f>SUM(G170:G190)</f>
        <v>0</v>
      </c>
    </row>
    <row r="165" spans="1:6" ht="24.75" customHeight="1">
      <c r="A165" s="10"/>
      <c r="B165" s="69" t="s">
        <v>73</v>
      </c>
      <c r="C165" s="68"/>
      <c r="D165" s="68"/>
      <c r="E165" s="68"/>
      <c r="F165" s="16"/>
    </row>
    <row r="166" spans="1:6" ht="22.5" customHeight="1">
      <c r="A166" s="10"/>
      <c r="B166" s="68" t="s">
        <v>71</v>
      </c>
      <c r="C166" s="68"/>
      <c r="D166" s="68"/>
      <c r="E166" s="68"/>
      <c r="F166" s="16"/>
    </row>
    <row r="167" spans="2:5" ht="21.75" customHeight="1">
      <c r="B167" s="68" t="s">
        <v>72</v>
      </c>
      <c r="C167" s="68"/>
      <c r="D167" s="68"/>
      <c r="E167" s="68"/>
    </row>
    <row r="168" ht="15">
      <c r="B168" s="48"/>
    </row>
    <row r="169" spans="2:8" ht="15.75">
      <c r="B169" s="15" t="s">
        <v>110</v>
      </c>
      <c r="C169" s="15" t="s">
        <v>9</v>
      </c>
      <c r="D169" s="75" t="s">
        <v>28</v>
      </c>
      <c r="E169" s="76"/>
      <c r="F169" s="77"/>
      <c r="G169" s="15" t="s">
        <v>8</v>
      </c>
      <c r="H169" s="55"/>
    </row>
    <row r="170" spans="1:16" ht="15">
      <c r="A170" s="13">
        <f>IF(C170&gt;0,1,)</f>
        <v>0</v>
      </c>
      <c r="B170" s="53"/>
      <c r="C170" s="25"/>
      <c r="D170" s="65"/>
      <c r="E170" s="66"/>
      <c r="F170" s="67"/>
      <c r="G170" s="29">
        <f>N170</f>
        <v>0</v>
      </c>
      <c r="H170" s="56"/>
      <c r="N170" s="6">
        <f aca="true" t="shared" si="15" ref="N170:N190">IF(C170=$O$170,IF(D170=$P$170,0.75,IF(D170=$P$171,0.2,)),IF(C170=$O$171,IF(D170=$P$170,2,IF(D170=$P$171,0.5,)),0))</f>
        <v>0</v>
      </c>
      <c r="O170" s="2" t="s">
        <v>19</v>
      </c>
      <c r="P170" s="2" t="s">
        <v>18</v>
      </c>
    </row>
    <row r="171" spans="1:16" ht="15">
      <c r="A171" s="13">
        <f aca="true" t="shared" si="16" ref="A171:A190">IF(C171&gt;0,A170+1,)</f>
        <v>0</v>
      </c>
      <c r="B171" s="53"/>
      <c r="C171" s="25"/>
      <c r="D171" s="65"/>
      <c r="E171" s="66"/>
      <c r="F171" s="67"/>
      <c r="G171" s="29">
        <f>N171</f>
        <v>0</v>
      </c>
      <c r="H171" s="56"/>
      <c r="N171" s="6">
        <f t="shared" si="15"/>
        <v>0</v>
      </c>
      <c r="O171" s="2" t="s">
        <v>16</v>
      </c>
      <c r="P171" s="2" t="s">
        <v>17</v>
      </c>
    </row>
    <row r="172" spans="1:14" ht="15">
      <c r="A172" s="13">
        <f t="shared" si="16"/>
        <v>0</v>
      </c>
      <c r="B172" s="53"/>
      <c r="C172" s="25"/>
      <c r="D172" s="65"/>
      <c r="E172" s="66"/>
      <c r="F172" s="67"/>
      <c r="G172" s="29">
        <f>N172</f>
        <v>0</v>
      </c>
      <c r="H172" s="56"/>
      <c r="N172" s="6">
        <f t="shared" si="15"/>
        <v>0</v>
      </c>
    </row>
    <row r="173" spans="1:14" ht="15">
      <c r="A173" s="13">
        <f t="shared" si="16"/>
        <v>0</v>
      </c>
      <c r="B173" s="53"/>
      <c r="C173" s="25"/>
      <c r="D173" s="65"/>
      <c r="E173" s="66"/>
      <c r="F173" s="67"/>
      <c r="G173" s="29">
        <f>N173</f>
        <v>0</v>
      </c>
      <c r="H173" s="56"/>
      <c r="N173" s="6">
        <f t="shared" si="15"/>
        <v>0</v>
      </c>
    </row>
    <row r="174" spans="1:14" ht="15">
      <c r="A174" s="13">
        <f t="shared" si="16"/>
        <v>0</v>
      </c>
      <c r="B174" s="53"/>
      <c r="C174" s="25"/>
      <c r="D174" s="65"/>
      <c r="E174" s="66"/>
      <c r="F174" s="67"/>
      <c r="G174" s="29">
        <f aca="true" t="shared" si="17" ref="G174:G190">N174</f>
        <v>0</v>
      </c>
      <c r="H174" s="56"/>
      <c r="N174" s="6">
        <f t="shared" si="15"/>
        <v>0</v>
      </c>
    </row>
    <row r="175" spans="1:14" ht="15">
      <c r="A175" s="13">
        <f t="shared" si="16"/>
        <v>0</v>
      </c>
      <c r="B175" s="53"/>
      <c r="C175" s="25"/>
      <c r="D175" s="65"/>
      <c r="E175" s="66"/>
      <c r="F175" s="67"/>
      <c r="G175" s="29">
        <f t="shared" si="17"/>
        <v>0</v>
      </c>
      <c r="H175" s="56"/>
      <c r="N175" s="6">
        <f t="shared" si="15"/>
        <v>0</v>
      </c>
    </row>
    <row r="176" spans="1:14" ht="15">
      <c r="A176" s="13">
        <f t="shared" si="16"/>
        <v>0</v>
      </c>
      <c r="B176" s="53"/>
      <c r="C176" s="25"/>
      <c r="D176" s="65"/>
      <c r="E176" s="66"/>
      <c r="F176" s="67"/>
      <c r="G176" s="29">
        <f t="shared" si="17"/>
        <v>0</v>
      </c>
      <c r="H176" s="56"/>
      <c r="N176" s="6">
        <f t="shared" si="15"/>
        <v>0</v>
      </c>
    </row>
    <row r="177" spans="1:14" ht="15">
      <c r="A177" s="13">
        <f t="shared" si="16"/>
        <v>0</v>
      </c>
      <c r="B177" s="53"/>
      <c r="C177" s="25"/>
      <c r="D177" s="65"/>
      <c r="E177" s="66"/>
      <c r="F177" s="67"/>
      <c r="G177" s="29">
        <f t="shared" si="17"/>
        <v>0</v>
      </c>
      <c r="H177" s="56"/>
      <c r="N177" s="6">
        <f t="shared" si="15"/>
        <v>0</v>
      </c>
    </row>
    <row r="178" spans="1:14" ht="15">
      <c r="A178" s="13">
        <f t="shared" si="16"/>
        <v>0</v>
      </c>
      <c r="B178" s="53"/>
      <c r="C178" s="25"/>
      <c r="D178" s="65"/>
      <c r="E178" s="66"/>
      <c r="F178" s="67"/>
      <c r="G178" s="29">
        <f t="shared" si="17"/>
        <v>0</v>
      </c>
      <c r="H178" s="56"/>
      <c r="N178" s="6">
        <f t="shared" si="15"/>
        <v>0</v>
      </c>
    </row>
    <row r="179" spans="1:14" ht="15">
      <c r="A179" s="13">
        <f t="shared" si="16"/>
        <v>0</v>
      </c>
      <c r="B179" s="53"/>
      <c r="C179" s="25"/>
      <c r="D179" s="65"/>
      <c r="E179" s="66"/>
      <c r="F179" s="67"/>
      <c r="G179" s="29">
        <f t="shared" si="17"/>
        <v>0</v>
      </c>
      <c r="H179" s="56"/>
      <c r="N179" s="6">
        <f t="shared" si="15"/>
        <v>0</v>
      </c>
    </row>
    <row r="180" spans="1:14" ht="15">
      <c r="A180" s="13">
        <f t="shared" si="16"/>
        <v>0</v>
      </c>
      <c r="B180" s="53"/>
      <c r="C180" s="25"/>
      <c r="D180" s="65"/>
      <c r="E180" s="66"/>
      <c r="F180" s="67"/>
      <c r="G180" s="29">
        <f t="shared" si="17"/>
        <v>0</v>
      </c>
      <c r="H180" s="56"/>
      <c r="N180" s="6">
        <f t="shared" si="15"/>
        <v>0</v>
      </c>
    </row>
    <row r="181" spans="1:14" ht="15">
      <c r="A181" s="13">
        <f t="shared" si="16"/>
        <v>0</v>
      </c>
      <c r="B181" s="53"/>
      <c r="C181" s="25"/>
      <c r="D181" s="65"/>
      <c r="E181" s="66"/>
      <c r="F181" s="67"/>
      <c r="G181" s="29">
        <f t="shared" si="17"/>
        <v>0</v>
      </c>
      <c r="H181" s="56"/>
      <c r="N181" s="6">
        <f t="shared" si="15"/>
        <v>0</v>
      </c>
    </row>
    <row r="182" spans="1:14" ht="15">
      <c r="A182" s="13">
        <f t="shared" si="16"/>
        <v>0</v>
      </c>
      <c r="B182" s="53"/>
      <c r="C182" s="25"/>
      <c r="D182" s="65"/>
      <c r="E182" s="66"/>
      <c r="F182" s="67"/>
      <c r="G182" s="29">
        <f t="shared" si="17"/>
        <v>0</v>
      </c>
      <c r="H182" s="56"/>
      <c r="N182" s="6">
        <f t="shared" si="15"/>
        <v>0</v>
      </c>
    </row>
    <row r="183" spans="1:14" ht="15">
      <c r="A183" s="13">
        <f t="shared" si="16"/>
        <v>0</v>
      </c>
      <c r="B183" s="53"/>
      <c r="C183" s="25"/>
      <c r="D183" s="65"/>
      <c r="E183" s="66"/>
      <c r="F183" s="67"/>
      <c r="G183" s="29">
        <f t="shared" si="17"/>
        <v>0</v>
      </c>
      <c r="H183" s="56"/>
      <c r="N183" s="6">
        <f t="shared" si="15"/>
        <v>0</v>
      </c>
    </row>
    <row r="184" spans="1:14" ht="15">
      <c r="A184" s="13">
        <f t="shared" si="16"/>
        <v>0</v>
      </c>
      <c r="B184" s="53"/>
      <c r="C184" s="25"/>
      <c r="D184" s="65"/>
      <c r="E184" s="66"/>
      <c r="F184" s="67"/>
      <c r="G184" s="29">
        <f t="shared" si="17"/>
        <v>0</v>
      </c>
      <c r="H184" s="56"/>
      <c r="N184" s="6">
        <f t="shared" si="15"/>
        <v>0</v>
      </c>
    </row>
    <row r="185" spans="1:14" ht="15">
      <c r="A185" s="13">
        <f t="shared" si="16"/>
        <v>0</v>
      </c>
      <c r="B185" s="53"/>
      <c r="C185" s="25"/>
      <c r="D185" s="65"/>
      <c r="E185" s="66"/>
      <c r="F185" s="67"/>
      <c r="G185" s="29">
        <f t="shared" si="17"/>
        <v>0</v>
      </c>
      <c r="H185" s="56"/>
      <c r="N185" s="6">
        <f t="shared" si="15"/>
        <v>0</v>
      </c>
    </row>
    <row r="186" spans="1:14" ht="15">
      <c r="A186" s="13">
        <f t="shared" si="16"/>
        <v>0</v>
      </c>
      <c r="B186" s="53"/>
      <c r="C186" s="25"/>
      <c r="D186" s="65"/>
      <c r="E186" s="66"/>
      <c r="F186" s="67"/>
      <c r="G186" s="29">
        <f t="shared" si="17"/>
        <v>0</v>
      </c>
      <c r="H186" s="56"/>
      <c r="N186" s="6">
        <f t="shared" si="15"/>
        <v>0</v>
      </c>
    </row>
    <row r="187" spans="1:14" ht="15">
      <c r="A187" s="13">
        <f t="shared" si="16"/>
        <v>0</v>
      </c>
      <c r="B187" s="53"/>
      <c r="C187" s="25"/>
      <c r="D187" s="65"/>
      <c r="E187" s="66"/>
      <c r="F187" s="67"/>
      <c r="G187" s="29">
        <f t="shared" si="17"/>
        <v>0</v>
      </c>
      <c r="H187" s="56"/>
      <c r="N187" s="6">
        <f t="shared" si="15"/>
        <v>0</v>
      </c>
    </row>
    <row r="188" spans="1:14" ht="15">
      <c r="A188" s="13">
        <f t="shared" si="16"/>
        <v>0</v>
      </c>
      <c r="B188" s="53"/>
      <c r="C188" s="25"/>
      <c r="D188" s="65"/>
      <c r="E188" s="66"/>
      <c r="F188" s="67"/>
      <c r="G188" s="29">
        <f t="shared" si="17"/>
        <v>0</v>
      </c>
      <c r="H188" s="56"/>
      <c r="N188" s="6">
        <f t="shared" si="15"/>
        <v>0</v>
      </c>
    </row>
    <row r="189" spans="1:14" ht="15">
      <c r="A189" s="13">
        <f t="shared" si="16"/>
        <v>0</v>
      </c>
      <c r="B189" s="53"/>
      <c r="C189" s="25"/>
      <c r="D189" s="65"/>
      <c r="E189" s="66"/>
      <c r="F189" s="67"/>
      <c r="G189" s="29">
        <f t="shared" si="17"/>
        <v>0</v>
      </c>
      <c r="H189" s="56"/>
      <c r="N189" s="6">
        <f t="shared" si="15"/>
        <v>0</v>
      </c>
    </row>
    <row r="190" spans="1:14" ht="15">
      <c r="A190" s="13">
        <f t="shared" si="16"/>
        <v>0</v>
      </c>
      <c r="B190" s="53"/>
      <c r="C190" s="25"/>
      <c r="D190" s="65"/>
      <c r="E190" s="66"/>
      <c r="F190" s="67"/>
      <c r="G190" s="29">
        <f t="shared" si="17"/>
        <v>0</v>
      </c>
      <c r="H190" s="56"/>
      <c r="N190" s="6">
        <f t="shared" si="15"/>
        <v>0</v>
      </c>
    </row>
    <row r="192" spans="1:6" ht="15.75">
      <c r="A192" s="10" t="s">
        <v>22</v>
      </c>
      <c r="F192" s="14">
        <f>SUM(G196:G224)</f>
        <v>0</v>
      </c>
    </row>
    <row r="193" spans="1:6" ht="26.25" customHeight="1">
      <c r="A193" s="10"/>
      <c r="B193" s="69" t="s">
        <v>74</v>
      </c>
      <c r="C193" s="68"/>
      <c r="D193" s="68"/>
      <c r="E193" s="68"/>
      <c r="F193" s="16"/>
    </row>
    <row r="195" spans="2:8" ht="15.75">
      <c r="B195" s="15" t="s">
        <v>112</v>
      </c>
      <c r="C195" s="15" t="s">
        <v>10</v>
      </c>
      <c r="D195" s="51" t="s">
        <v>106</v>
      </c>
      <c r="E195" s="51" t="s">
        <v>111</v>
      </c>
      <c r="F195" s="15" t="s">
        <v>25</v>
      </c>
      <c r="G195" s="15" t="s">
        <v>8</v>
      </c>
      <c r="H195" s="55"/>
    </row>
    <row r="196" spans="1:16" ht="15">
      <c r="A196" s="13">
        <f>IF(D196&gt;0,1,)</f>
        <v>0</v>
      </c>
      <c r="B196" s="53"/>
      <c r="C196" s="53"/>
      <c r="D196" s="53"/>
      <c r="E196" s="53"/>
      <c r="F196" s="63"/>
      <c r="G196" s="29">
        <f aca="true" t="shared" si="18" ref="G196:G224">(J196+K196)*M196</f>
        <v>0</v>
      </c>
      <c r="H196" s="56"/>
      <c r="J196" s="6">
        <f aca="true" t="shared" si="19" ref="J196:J224">IF(D196=$N$196,3,IF(D196=$N$197,6,))</f>
        <v>0</v>
      </c>
      <c r="K196" s="6">
        <f aca="true" t="shared" si="20" ref="K196:K224">IF(E196=$O$196,1,IF(F196&gt;0,IF(F196&lt;6001,2,IF(F196&lt;12001,3,L196)),0))</f>
        <v>0</v>
      </c>
      <c r="L196" s="7">
        <f aca="true" t="shared" si="21" ref="L196:L224">IF(INT((F196-1)/6000)+3&gt;25,25,INT((F196-1)/6000)+3)</f>
        <v>2</v>
      </c>
      <c r="M196" s="6">
        <f aca="true" t="shared" si="22" ref="M196:M224">IF(C196=$P$196,1,IF(C196=$P$197,0.2,0))</f>
        <v>0</v>
      </c>
      <c r="N196" s="6" t="s">
        <v>107</v>
      </c>
      <c r="O196" s="2" t="s">
        <v>26</v>
      </c>
      <c r="P196" s="2" t="s">
        <v>20</v>
      </c>
    </row>
    <row r="197" spans="1:16" ht="15">
      <c r="A197" s="13">
        <f aca="true" t="shared" si="23" ref="A197:A224">IF(D197&gt;0,A196+1,)</f>
        <v>0</v>
      </c>
      <c r="B197" s="53"/>
      <c r="C197" s="53"/>
      <c r="D197" s="53"/>
      <c r="E197" s="53"/>
      <c r="F197" s="63"/>
      <c r="G197" s="29">
        <f t="shared" si="18"/>
        <v>0</v>
      </c>
      <c r="H197" s="56"/>
      <c r="J197" s="6">
        <f t="shared" si="19"/>
        <v>0</v>
      </c>
      <c r="K197" s="6">
        <f t="shared" si="20"/>
        <v>0</v>
      </c>
      <c r="L197" s="7">
        <f t="shared" si="21"/>
        <v>2</v>
      </c>
      <c r="M197" s="6">
        <f t="shared" si="22"/>
        <v>0</v>
      </c>
      <c r="N197" s="6" t="s">
        <v>108</v>
      </c>
      <c r="O197" s="2" t="s">
        <v>27</v>
      </c>
      <c r="P197" s="2" t="s">
        <v>21</v>
      </c>
    </row>
    <row r="198" spans="1:14" ht="15">
      <c r="A198" s="13">
        <f t="shared" si="23"/>
        <v>0</v>
      </c>
      <c r="B198" s="53"/>
      <c r="C198" s="53"/>
      <c r="D198" s="53"/>
      <c r="E198" s="53"/>
      <c r="F198" s="63"/>
      <c r="G198" s="29">
        <f t="shared" si="18"/>
        <v>0</v>
      </c>
      <c r="H198" s="56"/>
      <c r="J198" s="6">
        <f t="shared" si="19"/>
        <v>0</v>
      </c>
      <c r="K198" s="6">
        <f t="shared" si="20"/>
        <v>0</v>
      </c>
      <c r="L198" s="7">
        <f t="shared" si="21"/>
        <v>2</v>
      </c>
      <c r="M198" s="6">
        <f t="shared" si="22"/>
        <v>0</v>
      </c>
      <c r="N198" s="6" t="s">
        <v>0</v>
      </c>
    </row>
    <row r="199" spans="1:14" ht="15">
      <c r="A199" s="13">
        <f t="shared" si="23"/>
        <v>0</v>
      </c>
      <c r="B199" s="53"/>
      <c r="C199" s="53"/>
      <c r="D199" s="53"/>
      <c r="E199" s="53"/>
      <c r="F199" s="63"/>
      <c r="G199" s="29">
        <f t="shared" si="18"/>
        <v>0</v>
      </c>
      <c r="H199" s="56"/>
      <c r="J199" s="6">
        <f t="shared" si="19"/>
        <v>0</v>
      </c>
      <c r="K199" s="6">
        <f t="shared" si="20"/>
        <v>0</v>
      </c>
      <c r="L199" s="7">
        <f t="shared" si="21"/>
        <v>2</v>
      </c>
      <c r="M199" s="6">
        <f t="shared" si="22"/>
        <v>0</v>
      </c>
      <c r="N199" s="6"/>
    </row>
    <row r="200" spans="1:14" ht="15">
      <c r="A200" s="13">
        <f t="shared" si="23"/>
        <v>0</v>
      </c>
      <c r="B200" s="53"/>
      <c r="C200" s="25"/>
      <c r="D200" s="25"/>
      <c r="E200" s="23"/>
      <c r="F200" s="26"/>
      <c r="G200" s="29">
        <f t="shared" si="18"/>
        <v>0</v>
      </c>
      <c r="H200" s="56"/>
      <c r="J200" s="6">
        <f t="shared" si="19"/>
        <v>0</v>
      </c>
      <c r="K200" s="6">
        <f t="shared" si="20"/>
        <v>0</v>
      </c>
      <c r="L200" s="7">
        <f t="shared" si="21"/>
        <v>2</v>
      </c>
      <c r="M200" s="6">
        <f t="shared" si="22"/>
        <v>0</v>
      </c>
      <c r="N200" s="6"/>
    </row>
    <row r="201" spans="1:14" ht="15">
      <c r="A201" s="13">
        <f t="shared" si="23"/>
        <v>0</v>
      </c>
      <c r="B201" s="53"/>
      <c r="C201" s="25"/>
      <c r="D201" s="25"/>
      <c r="E201" s="23"/>
      <c r="F201" s="26"/>
      <c r="G201" s="29">
        <f t="shared" si="18"/>
        <v>0</v>
      </c>
      <c r="H201" s="56"/>
      <c r="J201" s="6">
        <f t="shared" si="19"/>
        <v>0</v>
      </c>
      <c r="K201" s="6">
        <f t="shared" si="20"/>
        <v>0</v>
      </c>
      <c r="L201" s="7">
        <f t="shared" si="21"/>
        <v>2</v>
      </c>
      <c r="M201" s="6">
        <f t="shared" si="22"/>
        <v>0</v>
      </c>
      <c r="N201" s="6"/>
    </row>
    <row r="202" spans="1:14" ht="15">
      <c r="A202" s="13">
        <f t="shared" si="23"/>
        <v>0</v>
      </c>
      <c r="B202" s="53"/>
      <c r="C202" s="25"/>
      <c r="D202" s="25"/>
      <c r="E202" s="23"/>
      <c r="F202" s="26"/>
      <c r="G202" s="29">
        <f t="shared" si="18"/>
        <v>0</v>
      </c>
      <c r="H202" s="56"/>
      <c r="J202" s="6">
        <f t="shared" si="19"/>
        <v>0</v>
      </c>
      <c r="K202" s="6">
        <f t="shared" si="20"/>
        <v>0</v>
      </c>
      <c r="L202" s="7">
        <f t="shared" si="21"/>
        <v>2</v>
      </c>
      <c r="M202" s="6">
        <f t="shared" si="22"/>
        <v>0</v>
      </c>
      <c r="N202" s="6"/>
    </row>
    <row r="203" spans="1:14" ht="15">
      <c r="A203" s="13">
        <f t="shared" si="23"/>
        <v>0</v>
      </c>
      <c r="B203" s="53"/>
      <c r="C203" s="25"/>
      <c r="D203" s="25"/>
      <c r="E203" s="23"/>
      <c r="F203" s="26"/>
      <c r="G203" s="29">
        <f t="shared" si="18"/>
        <v>0</v>
      </c>
      <c r="H203" s="56"/>
      <c r="J203" s="6">
        <f t="shared" si="19"/>
        <v>0</v>
      </c>
      <c r="K203" s="6">
        <f t="shared" si="20"/>
        <v>0</v>
      </c>
      <c r="L203" s="7">
        <f t="shared" si="21"/>
        <v>2</v>
      </c>
      <c r="M203" s="6">
        <f t="shared" si="22"/>
        <v>0</v>
      </c>
      <c r="N203" s="6"/>
    </row>
    <row r="204" spans="1:14" ht="15">
      <c r="A204" s="13">
        <f t="shared" si="23"/>
        <v>0</v>
      </c>
      <c r="B204" s="53"/>
      <c r="C204" s="25"/>
      <c r="D204" s="25"/>
      <c r="E204" s="23"/>
      <c r="F204" s="26"/>
      <c r="G204" s="29">
        <f t="shared" si="18"/>
        <v>0</v>
      </c>
      <c r="H204" s="56"/>
      <c r="J204" s="6">
        <f t="shared" si="19"/>
        <v>0</v>
      </c>
      <c r="K204" s="6">
        <f t="shared" si="20"/>
        <v>0</v>
      </c>
      <c r="L204" s="7">
        <f t="shared" si="21"/>
        <v>2</v>
      </c>
      <c r="M204" s="6">
        <f t="shared" si="22"/>
        <v>0</v>
      </c>
      <c r="N204" s="6"/>
    </row>
    <row r="205" spans="1:14" ht="15">
      <c r="A205" s="13">
        <f t="shared" si="23"/>
        <v>0</v>
      </c>
      <c r="B205" s="53"/>
      <c r="C205" s="25"/>
      <c r="D205" s="25"/>
      <c r="E205" s="23"/>
      <c r="F205" s="26"/>
      <c r="G205" s="29">
        <f t="shared" si="18"/>
        <v>0</v>
      </c>
      <c r="H205" s="56"/>
      <c r="J205" s="6">
        <f t="shared" si="19"/>
        <v>0</v>
      </c>
      <c r="K205" s="6">
        <f t="shared" si="20"/>
        <v>0</v>
      </c>
      <c r="L205" s="7">
        <f t="shared" si="21"/>
        <v>2</v>
      </c>
      <c r="M205" s="6">
        <f t="shared" si="22"/>
        <v>0</v>
      </c>
      <c r="N205" s="6"/>
    </row>
    <row r="206" spans="1:14" ht="15">
      <c r="A206" s="13">
        <f t="shared" si="23"/>
        <v>0</v>
      </c>
      <c r="B206" s="53"/>
      <c r="C206" s="25"/>
      <c r="D206" s="25"/>
      <c r="E206" s="23"/>
      <c r="F206" s="26"/>
      <c r="G206" s="29">
        <f t="shared" si="18"/>
        <v>0</v>
      </c>
      <c r="H206" s="56"/>
      <c r="J206" s="6">
        <f t="shared" si="19"/>
        <v>0</v>
      </c>
      <c r="K206" s="6">
        <f t="shared" si="20"/>
        <v>0</v>
      </c>
      <c r="L206" s="7">
        <f t="shared" si="21"/>
        <v>2</v>
      </c>
      <c r="M206" s="6">
        <f t="shared" si="22"/>
        <v>0</v>
      </c>
      <c r="N206" s="6"/>
    </row>
    <row r="207" spans="1:14" ht="15">
      <c r="A207" s="13">
        <f t="shared" si="23"/>
        <v>0</v>
      </c>
      <c r="B207" s="53"/>
      <c r="C207" s="25"/>
      <c r="D207" s="25"/>
      <c r="E207" s="23"/>
      <c r="F207" s="26"/>
      <c r="G207" s="29">
        <f t="shared" si="18"/>
        <v>0</v>
      </c>
      <c r="H207" s="56"/>
      <c r="J207" s="6">
        <f t="shared" si="19"/>
        <v>0</v>
      </c>
      <c r="K207" s="6">
        <f t="shared" si="20"/>
        <v>0</v>
      </c>
      <c r="L207" s="7">
        <f t="shared" si="21"/>
        <v>2</v>
      </c>
      <c r="M207" s="6">
        <f t="shared" si="22"/>
        <v>0</v>
      </c>
      <c r="N207" s="6"/>
    </row>
    <row r="208" spans="1:14" ht="15">
      <c r="A208" s="13">
        <f t="shared" si="23"/>
        <v>0</v>
      </c>
      <c r="B208" s="53"/>
      <c r="C208" s="25"/>
      <c r="D208" s="25"/>
      <c r="E208" s="23"/>
      <c r="F208" s="26"/>
      <c r="G208" s="29">
        <f t="shared" si="18"/>
        <v>0</v>
      </c>
      <c r="H208" s="56"/>
      <c r="J208" s="6">
        <f t="shared" si="19"/>
        <v>0</v>
      </c>
      <c r="K208" s="6">
        <f t="shared" si="20"/>
        <v>0</v>
      </c>
      <c r="L208" s="7">
        <f t="shared" si="21"/>
        <v>2</v>
      </c>
      <c r="M208" s="6">
        <f t="shared" si="22"/>
        <v>0</v>
      </c>
      <c r="N208" s="6"/>
    </row>
    <row r="209" spans="1:14" ht="15">
      <c r="A209" s="13">
        <f t="shared" si="23"/>
        <v>0</v>
      </c>
      <c r="B209" s="53"/>
      <c r="C209" s="25"/>
      <c r="D209" s="25"/>
      <c r="E209" s="23"/>
      <c r="F209" s="26"/>
      <c r="G209" s="29">
        <f t="shared" si="18"/>
        <v>0</v>
      </c>
      <c r="H209" s="56"/>
      <c r="J209" s="6">
        <f t="shared" si="19"/>
        <v>0</v>
      </c>
      <c r="K209" s="6">
        <f t="shared" si="20"/>
        <v>0</v>
      </c>
      <c r="L209" s="7">
        <f t="shared" si="21"/>
        <v>2</v>
      </c>
      <c r="M209" s="6">
        <f t="shared" si="22"/>
        <v>0</v>
      </c>
      <c r="N209" s="6"/>
    </row>
    <row r="210" spans="1:14" ht="15">
      <c r="A210" s="13">
        <f t="shared" si="23"/>
        <v>0</v>
      </c>
      <c r="B210" s="53"/>
      <c r="C210" s="25"/>
      <c r="D210" s="25"/>
      <c r="E210" s="23"/>
      <c r="F210" s="26"/>
      <c r="G210" s="29">
        <f t="shared" si="18"/>
        <v>0</v>
      </c>
      <c r="H210" s="56"/>
      <c r="J210" s="6">
        <f t="shared" si="19"/>
        <v>0</v>
      </c>
      <c r="K210" s="6">
        <f t="shared" si="20"/>
        <v>0</v>
      </c>
      <c r="L210" s="7">
        <f t="shared" si="21"/>
        <v>2</v>
      </c>
      <c r="M210" s="6">
        <f t="shared" si="22"/>
        <v>0</v>
      </c>
      <c r="N210" s="6"/>
    </row>
    <row r="211" spans="1:14" ht="15">
      <c r="A211" s="13">
        <f t="shared" si="23"/>
        <v>0</v>
      </c>
      <c r="B211" s="53"/>
      <c r="C211" s="25"/>
      <c r="D211" s="25"/>
      <c r="E211" s="23"/>
      <c r="F211" s="26"/>
      <c r="G211" s="29">
        <f t="shared" si="18"/>
        <v>0</v>
      </c>
      <c r="H211" s="56"/>
      <c r="J211" s="6">
        <f t="shared" si="19"/>
        <v>0</v>
      </c>
      <c r="K211" s="6">
        <f t="shared" si="20"/>
        <v>0</v>
      </c>
      <c r="L211" s="7">
        <f t="shared" si="21"/>
        <v>2</v>
      </c>
      <c r="M211" s="6">
        <f t="shared" si="22"/>
        <v>0</v>
      </c>
      <c r="N211" s="6"/>
    </row>
    <row r="212" spans="1:14" ht="15">
      <c r="A212" s="13">
        <f t="shared" si="23"/>
        <v>0</v>
      </c>
      <c r="B212" s="53"/>
      <c r="C212" s="25"/>
      <c r="D212" s="25"/>
      <c r="E212" s="23"/>
      <c r="F212" s="26"/>
      <c r="G212" s="29">
        <f t="shared" si="18"/>
        <v>0</v>
      </c>
      <c r="H212" s="56"/>
      <c r="J212" s="6">
        <f t="shared" si="19"/>
        <v>0</v>
      </c>
      <c r="K212" s="6">
        <f t="shared" si="20"/>
        <v>0</v>
      </c>
      <c r="L212" s="7">
        <f t="shared" si="21"/>
        <v>2</v>
      </c>
      <c r="M212" s="6">
        <f t="shared" si="22"/>
        <v>0</v>
      </c>
      <c r="N212" s="6"/>
    </row>
    <row r="213" spans="1:14" ht="15">
      <c r="A213" s="13">
        <f t="shared" si="23"/>
        <v>0</v>
      </c>
      <c r="B213" s="53"/>
      <c r="C213" s="25"/>
      <c r="D213" s="25"/>
      <c r="E213" s="23"/>
      <c r="F213" s="26"/>
      <c r="G213" s="29">
        <f t="shared" si="18"/>
        <v>0</v>
      </c>
      <c r="H213" s="56"/>
      <c r="J213" s="6">
        <f t="shared" si="19"/>
        <v>0</v>
      </c>
      <c r="K213" s="6">
        <f t="shared" si="20"/>
        <v>0</v>
      </c>
      <c r="L213" s="7">
        <f t="shared" si="21"/>
        <v>2</v>
      </c>
      <c r="M213" s="6">
        <f t="shared" si="22"/>
        <v>0</v>
      </c>
      <c r="N213" s="6"/>
    </row>
    <row r="214" spans="1:14" ht="15">
      <c r="A214" s="13">
        <f t="shared" si="23"/>
        <v>0</v>
      </c>
      <c r="B214" s="53"/>
      <c r="C214" s="25"/>
      <c r="D214" s="25"/>
      <c r="E214" s="23"/>
      <c r="F214" s="26"/>
      <c r="G214" s="29">
        <f t="shared" si="18"/>
        <v>0</v>
      </c>
      <c r="H214" s="56"/>
      <c r="J214" s="6">
        <f t="shared" si="19"/>
        <v>0</v>
      </c>
      <c r="K214" s="6">
        <f t="shared" si="20"/>
        <v>0</v>
      </c>
      <c r="L214" s="7">
        <f t="shared" si="21"/>
        <v>2</v>
      </c>
      <c r="M214" s="6">
        <f t="shared" si="22"/>
        <v>0</v>
      </c>
      <c r="N214" s="6"/>
    </row>
    <row r="215" spans="1:14" ht="15">
      <c r="A215" s="13">
        <f t="shared" si="23"/>
        <v>0</v>
      </c>
      <c r="B215" s="53"/>
      <c r="C215" s="25"/>
      <c r="D215" s="25"/>
      <c r="E215" s="23"/>
      <c r="F215" s="26"/>
      <c r="G215" s="29">
        <f t="shared" si="18"/>
        <v>0</v>
      </c>
      <c r="H215" s="56"/>
      <c r="J215" s="6">
        <f t="shared" si="19"/>
        <v>0</v>
      </c>
      <c r="K215" s="6">
        <f t="shared" si="20"/>
        <v>0</v>
      </c>
      <c r="L215" s="7">
        <f t="shared" si="21"/>
        <v>2</v>
      </c>
      <c r="M215" s="6">
        <f t="shared" si="22"/>
        <v>0</v>
      </c>
      <c r="N215" s="6"/>
    </row>
    <row r="216" spans="1:14" ht="15">
      <c r="A216" s="13">
        <f t="shared" si="23"/>
        <v>0</v>
      </c>
      <c r="B216" s="53"/>
      <c r="C216" s="25"/>
      <c r="D216" s="25"/>
      <c r="E216" s="23"/>
      <c r="F216" s="26"/>
      <c r="G216" s="29">
        <f t="shared" si="18"/>
        <v>0</v>
      </c>
      <c r="H216" s="56"/>
      <c r="J216" s="6">
        <f t="shared" si="19"/>
        <v>0</v>
      </c>
      <c r="K216" s="6">
        <f t="shared" si="20"/>
        <v>0</v>
      </c>
      <c r="L216" s="7">
        <f t="shared" si="21"/>
        <v>2</v>
      </c>
      <c r="M216" s="6">
        <f t="shared" si="22"/>
        <v>0</v>
      </c>
      <c r="N216" s="6"/>
    </row>
    <row r="217" spans="1:14" ht="15">
      <c r="A217" s="13">
        <f t="shared" si="23"/>
        <v>0</v>
      </c>
      <c r="B217" s="53"/>
      <c r="C217" s="25"/>
      <c r="D217" s="25"/>
      <c r="E217" s="23"/>
      <c r="F217" s="26"/>
      <c r="G217" s="29">
        <f t="shared" si="18"/>
        <v>0</v>
      </c>
      <c r="H217" s="56"/>
      <c r="J217" s="6">
        <f t="shared" si="19"/>
        <v>0</v>
      </c>
      <c r="K217" s="6">
        <f t="shared" si="20"/>
        <v>0</v>
      </c>
      <c r="L217" s="7">
        <f t="shared" si="21"/>
        <v>2</v>
      </c>
      <c r="M217" s="6">
        <f t="shared" si="22"/>
        <v>0</v>
      </c>
      <c r="N217" s="6"/>
    </row>
    <row r="218" spans="1:14" ht="15">
      <c r="A218" s="13">
        <f t="shared" si="23"/>
        <v>0</v>
      </c>
      <c r="B218" s="53"/>
      <c r="C218" s="25"/>
      <c r="D218" s="25"/>
      <c r="E218" s="23"/>
      <c r="F218" s="26"/>
      <c r="G218" s="29">
        <f t="shared" si="18"/>
        <v>0</v>
      </c>
      <c r="H218" s="56"/>
      <c r="J218" s="6">
        <f t="shared" si="19"/>
        <v>0</v>
      </c>
      <c r="K218" s="6">
        <f t="shared" si="20"/>
        <v>0</v>
      </c>
      <c r="L218" s="7">
        <f t="shared" si="21"/>
        <v>2</v>
      </c>
      <c r="M218" s="6">
        <f t="shared" si="22"/>
        <v>0</v>
      </c>
      <c r="N218" s="6"/>
    </row>
    <row r="219" spans="1:14" ht="15">
      <c r="A219" s="13">
        <f t="shared" si="23"/>
        <v>0</v>
      </c>
      <c r="B219" s="53"/>
      <c r="C219" s="25"/>
      <c r="D219" s="25"/>
      <c r="E219" s="23"/>
      <c r="F219" s="26"/>
      <c r="G219" s="29">
        <f t="shared" si="18"/>
        <v>0</v>
      </c>
      <c r="H219" s="56"/>
      <c r="J219" s="6">
        <f t="shared" si="19"/>
        <v>0</v>
      </c>
      <c r="K219" s="6">
        <f t="shared" si="20"/>
        <v>0</v>
      </c>
      <c r="L219" s="7">
        <f t="shared" si="21"/>
        <v>2</v>
      </c>
      <c r="M219" s="6">
        <f t="shared" si="22"/>
        <v>0</v>
      </c>
      <c r="N219" s="6"/>
    </row>
    <row r="220" spans="1:14" ht="15">
      <c r="A220" s="13">
        <f t="shared" si="23"/>
        <v>0</v>
      </c>
      <c r="B220" s="53"/>
      <c r="C220" s="25"/>
      <c r="D220" s="25"/>
      <c r="E220" s="23"/>
      <c r="F220" s="26"/>
      <c r="G220" s="29">
        <f t="shared" si="18"/>
        <v>0</v>
      </c>
      <c r="H220" s="56"/>
      <c r="J220" s="6">
        <f t="shared" si="19"/>
        <v>0</v>
      </c>
      <c r="K220" s="6">
        <f t="shared" si="20"/>
        <v>0</v>
      </c>
      <c r="L220" s="7">
        <f t="shared" si="21"/>
        <v>2</v>
      </c>
      <c r="M220" s="6">
        <f t="shared" si="22"/>
        <v>0</v>
      </c>
      <c r="N220" s="6"/>
    </row>
    <row r="221" spans="1:14" ht="15">
      <c r="A221" s="13">
        <f t="shared" si="23"/>
        <v>0</v>
      </c>
      <c r="B221" s="53"/>
      <c r="C221" s="25"/>
      <c r="D221" s="25"/>
      <c r="E221" s="23"/>
      <c r="F221" s="26"/>
      <c r="G221" s="29">
        <f t="shared" si="18"/>
        <v>0</v>
      </c>
      <c r="H221" s="56"/>
      <c r="J221" s="6">
        <f t="shared" si="19"/>
        <v>0</v>
      </c>
      <c r="K221" s="6">
        <f t="shared" si="20"/>
        <v>0</v>
      </c>
      <c r="L221" s="7">
        <f t="shared" si="21"/>
        <v>2</v>
      </c>
      <c r="M221" s="6">
        <f t="shared" si="22"/>
        <v>0</v>
      </c>
      <c r="N221" s="6"/>
    </row>
    <row r="222" spans="1:14" ht="15">
      <c r="A222" s="13">
        <f t="shared" si="23"/>
        <v>0</v>
      </c>
      <c r="B222" s="53"/>
      <c r="C222" s="25"/>
      <c r="D222" s="25"/>
      <c r="E222" s="23"/>
      <c r="F222" s="26"/>
      <c r="G222" s="29">
        <f t="shared" si="18"/>
        <v>0</v>
      </c>
      <c r="H222" s="56"/>
      <c r="J222" s="6">
        <f t="shared" si="19"/>
        <v>0</v>
      </c>
      <c r="K222" s="6">
        <f t="shared" si="20"/>
        <v>0</v>
      </c>
      <c r="L222" s="7">
        <f t="shared" si="21"/>
        <v>2</v>
      </c>
      <c r="M222" s="6">
        <f t="shared" si="22"/>
        <v>0</v>
      </c>
      <c r="N222" s="6"/>
    </row>
    <row r="223" spans="1:14" ht="15">
      <c r="A223" s="13">
        <f t="shared" si="23"/>
        <v>0</v>
      </c>
      <c r="B223" s="53"/>
      <c r="C223" s="25"/>
      <c r="D223" s="25"/>
      <c r="E223" s="23"/>
      <c r="F223" s="26"/>
      <c r="G223" s="29">
        <f t="shared" si="18"/>
        <v>0</v>
      </c>
      <c r="H223" s="56"/>
      <c r="J223" s="6">
        <f t="shared" si="19"/>
        <v>0</v>
      </c>
      <c r="K223" s="6">
        <f t="shared" si="20"/>
        <v>0</v>
      </c>
      <c r="L223" s="7">
        <f t="shared" si="21"/>
        <v>2</v>
      </c>
      <c r="M223" s="6">
        <f t="shared" si="22"/>
        <v>0</v>
      </c>
      <c r="N223" s="6"/>
    </row>
    <row r="224" spans="1:14" ht="15">
      <c r="A224" s="13">
        <f t="shared" si="23"/>
        <v>0</v>
      </c>
      <c r="B224" s="53"/>
      <c r="C224" s="25"/>
      <c r="D224" s="25"/>
      <c r="E224" s="23"/>
      <c r="F224" s="26"/>
      <c r="G224" s="29">
        <f t="shared" si="18"/>
        <v>0</v>
      </c>
      <c r="H224" s="56"/>
      <c r="J224" s="6">
        <f t="shared" si="19"/>
        <v>0</v>
      </c>
      <c r="K224" s="6">
        <f t="shared" si="20"/>
        <v>0</v>
      </c>
      <c r="L224" s="7">
        <f t="shared" si="21"/>
        <v>2</v>
      </c>
      <c r="M224" s="6">
        <f t="shared" si="22"/>
        <v>0</v>
      </c>
      <c r="N224" s="6"/>
    </row>
    <row r="227" spans="1:6" ht="15.75">
      <c r="A227" s="10" t="s">
        <v>121</v>
      </c>
      <c r="F227" s="14">
        <f>SUM(F230:F247)</f>
        <v>0</v>
      </c>
    </row>
    <row r="229" spans="2:6" ht="15.75">
      <c r="B229" s="15" t="s">
        <v>112</v>
      </c>
      <c r="C229" s="80" t="s">
        <v>10</v>
      </c>
      <c r="D229" s="81"/>
      <c r="E229" s="15" t="s">
        <v>25</v>
      </c>
      <c r="F229" s="15" t="s">
        <v>8</v>
      </c>
    </row>
    <row r="230" spans="1:13" ht="15">
      <c r="A230" s="13">
        <f>IF(E230&gt;0,1,)</f>
        <v>0</v>
      </c>
      <c r="B230" s="53"/>
      <c r="C230" s="85"/>
      <c r="D230" s="86"/>
      <c r="E230" s="26"/>
      <c r="F230" s="30">
        <f>K230*M230</f>
        <v>0</v>
      </c>
      <c r="K230" s="6">
        <f>IF(E230&gt;0,IF(E230&lt;6001,0.5,IF(E230&lt;18001,2,L230)),0)</f>
        <v>0</v>
      </c>
      <c r="L230" s="8">
        <f>IF(INT((E230-1)/6000+2)&gt;25,25,INT((E230-1)/6000+2))/2</f>
        <v>0.5</v>
      </c>
      <c r="M230" s="6">
        <f aca="true" t="shared" si="24" ref="M230:M247">IF(C230=$P$196,1,IF(C230=$P$197,0.2,0))</f>
        <v>0</v>
      </c>
    </row>
    <row r="231" spans="1:13" ht="15">
      <c r="A231" s="13">
        <f aca="true" t="shared" si="25" ref="A231:A247">IF(E231&gt;0,A230+1,)</f>
        <v>0</v>
      </c>
      <c r="B231" s="53"/>
      <c r="C231" s="85"/>
      <c r="D231" s="86"/>
      <c r="E231" s="26"/>
      <c r="F231" s="30">
        <f>K231*M231</f>
        <v>0</v>
      </c>
      <c r="K231" s="6">
        <f>IF(E231&gt;0,IF(E231&lt;6001,0.5,IF(E231&lt;18001,2,L231)),0)</f>
        <v>0</v>
      </c>
      <c r="L231" s="8">
        <f>IF(INT((E231-1)/6000+2)&gt;25,25,INT((E231-1)/6000+2))/2</f>
        <v>0.5</v>
      </c>
      <c r="M231" s="6">
        <f t="shared" si="24"/>
        <v>0</v>
      </c>
    </row>
    <row r="232" spans="1:13" ht="15">
      <c r="A232" s="13">
        <f t="shared" si="25"/>
        <v>0</v>
      </c>
      <c r="B232" s="53"/>
      <c r="C232" s="85"/>
      <c r="D232" s="86"/>
      <c r="E232" s="26"/>
      <c r="F232" s="30">
        <f>K232*M232</f>
        <v>0</v>
      </c>
      <c r="K232" s="6">
        <f>IF(E232&gt;0,IF(E232&lt;6001,0.5,IF(E232&lt;18001,2,L232)),0)</f>
        <v>0</v>
      </c>
      <c r="L232" s="8">
        <f>IF(INT((E232-1)/6000+2)&gt;25,25,INT((E232-1)/6000+2))/2</f>
        <v>0.5</v>
      </c>
      <c r="M232" s="6">
        <f t="shared" si="24"/>
        <v>0</v>
      </c>
    </row>
    <row r="233" spans="1:13" ht="15">
      <c r="A233" s="13">
        <f t="shared" si="25"/>
        <v>0</v>
      </c>
      <c r="B233" s="53"/>
      <c r="C233" s="85"/>
      <c r="D233" s="86"/>
      <c r="E233" s="26"/>
      <c r="F233" s="30">
        <f>K233*M233</f>
        <v>0</v>
      </c>
      <c r="K233" s="6">
        <f>IF(E233&gt;0,IF(E233&lt;6001,0.5,IF(E233&lt;18001,2,L233)),0)</f>
        <v>0</v>
      </c>
      <c r="L233" s="8">
        <f>IF(INT((E233-1)/6000+2)&gt;25,25,INT((E233-1)/6000+2))/2</f>
        <v>0.5</v>
      </c>
      <c r="M233" s="6">
        <f t="shared" si="24"/>
        <v>0</v>
      </c>
    </row>
    <row r="234" spans="1:13" ht="15">
      <c r="A234" s="13">
        <f t="shared" si="25"/>
        <v>0</v>
      </c>
      <c r="B234" s="53"/>
      <c r="C234" s="85"/>
      <c r="D234" s="86"/>
      <c r="E234" s="26"/>
      <c r="F234" s="30">
        <f aca="true" t="shared" si="26" ref="F234:F247">K234*M234</f>
        <v>0</v>
      </c>
      <c r="K234" s="6">
        <f aca="true" t="shared" si="27" ref="K234:K247">IF(E234&gt;0,IF(E234&lt;6001,0.5,IF(E234&lt;18001,2,L234)),0)</f>
        <v>0</v>
      </c>
      <c r="L234" s="8">
        <f aca="true" t="shared" si="28" ref="L234:L247">IF(INT((E234-1)/6000+2)&gt;25,25,INT((E234-1)/6000+2))/2</f>
        <v>0.5</v>
      </c>
      <c r="M234" s="6">
        <f t="shared" si="24"/>
        <v>0</v>
      </c>
    </row>
    <row r="235" spans="1:13" ht="15">
      <c r="A235" s="13">
        <f t="shared" si="25"/>
        <v>0</v>
      </c>
      <c r="B235" s="53"/>
      <c r="C235" s="85"/>
      <c r="D235" s="86"/>
      <c r="E235" s="26"/>
      <c r="F235" s="30">
        <f t="shared" si="26"/>
        <v>0</v>
      </c>
      <c r="K235" s="6">
        <f t="shared" si="27"/>
        <v>0</v>
      </c>
      <c r="L235" s="8">
        <f t="shared" si="28"/>
        <v>0.5</v>
      </c>
      <c r="M235" s="6">
        <f t="shared" si="24"/>
        <v>0</v>
      </c>
    </row>
    <row r="236" spans="1:13" ht="15">
      <c r="A236" s="13">
        <f t="shared" si="25"/>
        <v>0</v>
      </c>
      <c r="B236" s="53"/>
      <c r="C236" s="85"/>
      <c r="D236" s="86"/>
      <c r="E236" s="26"/>
      <c r="F236" s="30">
        <f t="shared" si="26"/>
        <v>0</v>
      </c>
      <c r="K236" s="6">
        <f t="shared" si="27"/>
        <v>0</v>
      </c>
      <c r="L236" s="8">
        <f t="shared" si="28"/>
        <v>0.5</v>
      </c>
      <c r="M236" s="6">
        <f t="shared" si="24"/>
        <v>0</v>
      </c>
    </row>
    <row r="237" spans="1:13" ht="15">
      <c r="A237" s="13">
        <f t="shared" si="25"/>
        <v>0</v>
      </c>
      <c r="B237" s="53"/>
      <c r="C237" s="85"/>
      <c r="D237" s="86"/>
      <c r="E237" s="26"/>
      <c r="F237" s="30">
        <f t="shared" si="26"/>
        <v>0</v>
      </c>
      <c r="K237" s="6">
        <f t="shared" si="27"/>
        <v>0</v>
      </c>
      <c r="L237" s="8">
        <f t="shared" si="28"/>
        <v>0.5</v>
      </c>
      <c r="M237" s="6">
        <f t="shared" si="24"/>
        <v>0</v>
      </c>
    </row>
    <row r="238" spans="1:13" ht="15">
      <c r="A238" s="13">
        <f t="shared" si="25"/>
        <v>0</v>
      </c>
      <c r="B238" s="53"/>
      <c r="C238" s="85"/>
      <c r="D238" s="86"/>
      <c r="E238" s="26"/>
      <c r="F238" s="30">
        <f t="shared" si="26"/>
        <v>0</v>
      </c>
      <c r="K238" s="6">
        <f t="shared" si="27"/>
        <v>0</v>
      </c>
      <c r="L238" s="8">
        <f t="shared" si="28"/>
        <v>0.5</v>
      </c>
      <c r="M238" s="6">
        <f t="shared" si="24"/>
        <v>0</v>
      </c>
    </row>
    <row r="239" spans="1:13" ht="15">
      <c r="A239" s="13">
        <f t="shared" si="25"/>
        <v>0</v>
      </c>
      <c r="B239" s="53"/>
      <c r="C239" s="85"/>
      <c r="D239" s="86"/>
      <c r="E239" s="26"/>
      <c r="F239" s="30">
        <f t="shared" si="26"/>
        <v>0</v>
      </c>
      <c r="K239" s="6">
        <f t="shared" si="27"/>
        <v>0</v>
      </c>
      <c r="L239" s="8">
        <f t="shared" si="28"/>
        <v>0.5</v>
      </c>
      <c r="M239" s="6">
        <f t="shared" si="24"/>
        <v>0</v>
      </c>
    </row>
    <row r="240" spans="1:13" ht="15">
      <c r="A240" s="13">
        <f t="shared" si="25"/>
        <v>0</v>
      </c>
      <c r="B240" s="53"/>
      <c r="C240" s="85"/>
      <c r="D240" s="86"/>
      <c r="E240" s="26"/>
      <c r="F240" s="30">
        <f t="shared" si="26"/>
        <v>0</v>
      </c>
      <c r="K240" s="6">
        <f t="shared" si="27"/>
        <v>0</v>
      </c>
      <c r="L240" s="8">
        <f t="shared" si="28"/>
        <v>0.5</v>
      </c>
      <c r="M240" s="6">
        <f t="shared" si="24"/>
        <v>0</v>
      </c>
    </row>
    <row r="241" spans="1:13" ht="15">
      <c r="A241" s="13">
        <f t="shared" si="25"/>
        <v>0</v>
      </c>
      <c r="B241" s="53"/>
      <c r="C241" s="85"/>
      <c r="D241" s="86"/>
      <c r="E241" s="26"/>
      <c r="F241" s="30">
        <f t="shared" si="26"/>
        <v>0</v>
      </c>
      <c r="K241" s="6">
        <f t="shared" si="27"/>
        <v>0</v>
      </c>
      <c r="L241" s="8">
        <f t="shared" si="28"/>
        <v>0.5</v>
      </c>
      <c r="M241" s="6">
        <f t="shared" si="24"/>
        <v>0</v>
      </c>
    </row>
    <row r="242" spans="1:13" ht="15">
      <c r="A242" s="13">
        <f t="shared" si="25"/>
        <v>0</v>
      </c>
      <c r="B242" s="53"/>
      <c r="C242" s="85"/>
      <c r="D242" s="86"/>
      <c r="E242" s="26"/>
      <c r="F242" s="30">
        <f t="shared" si="26"/>
        <v>0</v>
      </c>
      <c r="K242" s="6">
        <f t="shared" si="27"/>
        <v>0</v>
      </c>
      <c r="L242" s="8">
        <f t="shared" si="28"/>
        <v>0.5</v>
      </c>
      <c r="M242" s="6">
        <f t="shared" si="24"/>
        <v>0</v>
      </c>
    </row>
    <row r="243" spans="1:13" ht="15">
      <c r="A243" s="13">
        <f t="shared" si="25"/>
        <v>0</v>
      </c>
      <c r="B243" s="53"/>
      <c r="C243" s="85"/>
      <c r="D243" s="86"/>
      <c r="E243" s="26"/>
      <c r="F243" s="30">
        <f t="shared" si="26"/>
        <v>0</v>
      </c>
      <c r="K243" s="6">
        <f t="shared" si="27"/>
        <v>0</v>
      </c>
      <c r="L243" s="8">
        <f t="shared" si="28"/>
        <v>0.5</v>
      </c>
      <c r="M243" s="6">
        <f t="shared" si="24"/>
        <v>0</v>
      </c>
    </row>
    <row r="244" spans="1:13" ht="15">
      <c r="A244" s="13">
        <f t="shared" si="25"/>
        <v>0</v>
      </c>
      <c r="B244" s="53"/>
      <c r="C244" s="85"/>
      <c r="D244" s="86"/>
      <c r="E244" s="26"/>
      <c r="F244" s="30">
        <f t="shared" si="26"/>
        <v>0</v>
      </c>
      <c r="K244" s="6">
        <f t="shared" si="27"/>
        <v>0</v>
      </c>
      <c r="L244" s="8">
        <f t="shared" si="28"/>
        <v>0.5</v>
      </c>
      <c r="M244" s="6">
        <f t="shared" si="24"/>
        <v>0</v>
      </c>
    </row>
    <row r="245" spans="1:13" ht="15">
      <c r="A245" s="13">
        <f t="shared" si="25"/>
        <v>0</v>
      </c>
      <c r="B245" s="53"/>
      <c r="C245" s="85"/>
      <c r="D245" s="86"/>
      <c r="E245" s="26"/>
      <c r="F245" s="30">
        <f t="shared" si="26"/>
        <v>0</v>
      </c>
      <c r="K245" s="6">
        <f t="shared" si="27"/>
        <v>0</v>
      </c>
      <c r="L245" s="8">
        <f t="shared" si="28"/>
        <v>0.5</v>
      </c>
      <c r="M245" s="6">
        <f t="shared" si="24"/>
        <v>0</v>
      </c>
    </row>
    <row r="246" spans="1:13" ht="15">
      <c r="A246" s="13">
        <f t="shared" si="25"/>
        <v>0</v>
      </c>
      <c r="B246" s="53"/>
      <c r="C246" s="85"/>
      <c r="D246" s="86"/>
      <c r="E246" s="26"/>
      <c r="F246" s="30">
        <f t="shared" si="26"/>
        <v>0</v>
      </c>
      <c r="K246" s="6">
        <f t="shared" si="27"/>
        <v>0</v>
      </c>
      <c r="L246" s="8">
        <f t="shared" si="28"/>
        <v>0.5</v>
      </c>
      <c r="M246" s="6">
        <f t="shared" si="24"/>
        <v>0</v>
      </c>
    </row>
    <row r="247" spans="1:13" ht="15">
      <c r="A247" s="13">
        <f t="shared" si="25"/>
        <v>0</v>
      </c>
      <c r="B247" s="53"/>
      <c r="C247" s="85"/>
      <c r="D247" s="86"/>
      <c r="E247" s="26"/>
      <c r="F247" s="30">
        <f t="shared" si="26"/>
        <v>0</v>
      </c>
      <c r="K247" s="6">
        <f t="shared" si="27"/>
        <v>0</v>
      </c>
      <c r="L247" s="8">
        <f t="shared" si="28"/>
        <v>0.5</v>
      </c>
      <c r="M247" s="6">
        <f t="shared" si="24"/>
        <v>0</v>
      </c>
    </row>
    <row r="249" spans="1:6" ht="15.75">
      <c r="A249" s="10" t="s">
        <v>5</v>
      </c>
      <c r="F249" s="14">
        <f>SUM(F253:F258)</f>
        <v>0</v>
      </c>
    </row>
    <row r="250" spans="1:6" ht="24.75" customHeight="1">
      <c r="A250" s="10"/>
      <c r="B250" s="68" t="s">
        <v>75</v>
      </c>
      <c r="C250" s="68"/>
      <c r="D250" s="68"/>
      <c r="E250" s="68"/>
      <c r="F250" s="16"/>
    </row>
    <row r="252" spans="2:6" ht="15.75">
      <c r="B252" s="80" t="s">
        <v>110</v>
      </c>
      <c r="C252" s="81"/>
      <c r="D252" s="80" t="s">
        <v>9</v>
      </c>
      <c r="E252" s="81"/>
      <c r="F252" s="15" t="s">
        <v>8</v>
      </c>
    </row>
    <row r="253" spans="1:12" ht="15">
      <c r="A253" s="13">
        <f>IF(D253&gt;0,1,)</f>
        <v>0</v>
      </c>
      <c r="B253" s="83"/>
      <c r="C253" s="84"/>
      <c r="D253" s="83"/>
      <c r="E253" s="84"/>
      <c r="F253" s="29">
        <f aca="true" t="shared" si="29" ref="F253:F258">IF(D253=$L$253,8,IF(D253=$L$254,4,0))</f>
        <v>0</v>
      </c>
      <c r="L253" s="2" t="s">
        <v>29</v>
      </c>
    </row>
    <row r="254" spans="1:12" ht="15">
      <c r="A254" s="13">
        <f>IF(D254&gt;0,A253+1,)</f>
        <v>0</v>
      </c>
      <c r="B254" s="83"/>
      <c r="C254" s="84"/>
      <c r="D254" s="83"/>
      <c r="E254" s="84"/>
      <c r="F254" s="29">
        <f t="shared" si="29"/>
        <v>0</v>
      </c>
      <c r="L254" s="2" t="s">
        <v>14</v>
      </c>
    </row>
    <row r="255" spans="1:6" ht="15">
      <c r="A255" s="13">
        <f>IF(D255&gt;0,A254+1,)</f>
        <v>0</v>
      </c>
      <c r="B255" s="83"/>
      <c r="C255" s="84"/>
      <c r="D255" s="83"/>
      <c r="E255" s="84"/>
      <c r="F255" s="29">
        <f t="shared" si="29"/>
        <v>0</v>
      </c>
    </row>
    <row r="256" spans="1:6" ht="15">
      <c r="A256" s="13">
        <f>IF(D256&gt;0,A255+1,)</f>
        <v>0</v>
      </c>
      <c r="B256" s="83"/>
      <c r="C256" s="84"/>
      <c r="D256" s="83"/>
      <c r="E256" s="84"/>
      <c r="F256" s="29">
        <f t="shared" si="29"/>
        <v>0</v>
      </c>
    </row>
    <row r="257" spans="1:6" ht="15">
      <c r="A257" s="13">
        <f>IF(D257&gt;0,A256+1,)</f>
        <v>0</v>
      </c>
      <c r="B257" s="83"/>
      <c r="C257" s="84"/>
      <c r="D257" s="83"/>
      <c r="E257" s="84"/>
      <c r="F257" s="29">
        <f t="shared" si="29"/>
        <v>0</v>
      </c>
    </row>
    <row r="258" spans="1:6" ht="15">
      <c r="A258" s="13">
        <f>IF(D258&gt;0,A257+1,)</f>
        <v>0</v>
      </c>
      <c r="B258" s="83"/>
      <c r="C258" s="84"/>
      <c r="D258" s="83"/>
      <c r="E258" s="84"/>
      <c r="F258" s="29">
        <f t="shared" si="29"/>
        <v>0</v>
      </c>
    </row>
    <row r="259" spans="2:3" ht="15">
      <c r="B259" s="46"/>
      <c r="C259" s="4"/>
    </row>
    <row r="260" spans="1:6" ht="15.75">
      <c r="A260" s="10" t="s">
        <v>6</v>
      </c>
      <c r="F260" s="14">
        <f>SUM(E264:E273)</f>
        <v>0</v>
      </c>
    </row>
    <row r="261" spans="1:6" ht="15.75">
      <c r="A261" s="10"/>
      <c r="B261" s="68" t="s">
        <v>76</v>
      </c>
      <c r="C261" s="68"/>
      <c r="D261" s="68"/>
      <c r="E261" s="68"/>
      <c r="F261" s="16"/>
    </row>
    <row r="263" spans="2:5" ht="15.75">
      <c r="B263" s="58" t="s">
        <v>116</v>
      </c>
      <c r="C263" s="58" t="s">
        <v>60</v>
      </c>
      <c r="D263" s="58" t="s">
        <v>31</v>
      </c>
      <c r="E263" s="15" t="s">
        <v>8</v>
      </c>
    </row>
    <row r="264" spans="1:14" ht="15">
      <c r="A264" s="13">
        <f>IF(C264&gt;0,1,)</f>
        <v>0</v>
      </c>
      <c r="B264" s="54"/>
      <c r="C264" s="28"/>
      <c r="D264" s="27"/>
      <c r="E264" s="31">
        <f>J264*K264</f>
        <v>0</v>
      </c>
      <c r="J264" s="2">
        <f aca="true" t="shared" si="30" ref="J264:J273">IF(C264=$M$264,15,IF(C264=$M$265,12,0))</f>
        <v>0</v>
      </c>
      <c r="K264" s="2">
        <f aca="true" t="shared" si="31" ref="K264:K273">IF(D264=$N$265,0.8,IF(D264=$N$266,0.6,1))</f>
        <v>1</v>
      </c>
      <c r="M264" s="2" t="s">
        <v>32</v>
      </c>
      <c r="N264" s="2" t="s">
        <v>34</v>
      </c>
    </row>
    <row r="265" spans="1:14" ht="15">
      <c r="A265" s="13">
        <f aca="true" t="shared" si="32" ref="A265:A273">IF(C265&gt;0,A264+1,)</f>
        <v>0</v>
      </c>
      <c r="B265" s="54"/>
      <c r="C265" s="28"/>
      <c r="D265" s="27"/>
      <c r="E265" s="31">
        <f>J265*K265</f>
        <v>0</v>
      </c>
      <c r="J265" s="2">
        <f t="shared" si="30"/>
        <v>0</v>
      </c>
      <c r="K265" s="2">
        <f t="shared" si="31"/>
        <v>1</v>
      </c>
      <c r="M265" s="2" t="s">
        <v>33</v>
      </c>
      <c r="N265" s="2" t="s">
        <v>92</v>
      </c>
    </row>
    <row r="266" spans="1:14" ht="15">
      <c r="A266" s="13">
        <f t="shared" si="32"/>
        <v>0</v>
      </c>
      <c r="B266" s="54"/>
      <c r="C266" s="28"/>
      <c r="D266" s="27"/>
      <c r="E266" s="31">
        <f aca="true" t="shared" si="33" ref="E266:E273">J266*K266</f>
        <v>0</v>
      </c>
      <c r="J266" s="2">
        <f t="shared" si="30"/>
        <v>0</v>
      </c>
      <c r="K266" s="2">
        <f t="shared" si="31"/>
        <v>1</v>
      </c>
      <c r="N266" s="2" t="s">
        <v>93</v>
      </c>
    </row>
    <row r="267" spans="1:14" ht="15">
      <c r="A267" s="13">
        <f t="shared" si="32"/>
        <v>0</v>
      </c>
      <c r="B267" s="54"/>
      <c r="C267" s="28"/>
      <c r="D267" s="27"/>
      <c r="E267" s="31">
        <f t="shared" si="33"/>
        <v>0</v>
      </c>
      <c r="J267" s="2">
        <f t="shared" si="30"/>
        <v>0</v>
      </c>
      <c r="K267" s="2">
        <f t="shared" si="31"/>
        <v>1</v>
      </c>
      <c r="N267" s="2"/>
    </row>
    <row r="268" spans="1:14" ht="15">
      <c r="A268" s="13">
        <f t="shared" si="32"/>
        <v>0</v>
      </c>
      <c r="B268" s="54"/>
      <c r="C268" s="28"/>
      <c r="D268" s="27"/>
      <c r="E268" s="31">
        <f t="shared" si="33"/>
        <v>0</v>
      </c>
      <c r="J268" s="2">
        <f t="shared" si="30"/>
        <v>0</v>
      </c>
      <c r="K268" s="2">
        <f t="shared" si="31"/>
        <v>1</v>
      </c>
      <c r="N268" s="2"/>
    </row>
    <row r="269" spans="1:14" ht="15">
      <c r="A269" s="13">
        <f t="shared" si="32"/>
        <v>0</v>
      </c>
      <c r="B269" s="54"/>
      <c r="C269" s="28"/>
      <c r="D269" s="27"/>
      <c r="E269" s="31">
        <f t="shared" si="33"/>
        <v>0</v>
      </c>
      <c r="J269" s="2">
        <f t="shared" si="30"/>
        <v>0</v>
      </c>
      <c r="K269" s="2">
        <f t="shared" si="31"/>
        <v>1</v>
      </c>
      <c r="N269" s="2"/>
    </row>
    <row r="270" spans="1:14" ht="15">
      <c r="A270" s="13">
        <f t="shared" si="32"/>
        <v>0</v>
      </c>
      <c r="B270" s="54"/>
      <c r="C270" s="28"/>
      <c r="D270" s="27"/>
      <c r="E270" s="31">
        <f t="shared" si="33"/>
        <v>0</v>
      </c>
      <c r="J270" s="2">
        <f t="shared" si="30"/>
        <v>0</v>
      </c>
      <c r="K270" s="2">
        <f t="shared" si="31"/>
        <v>1</v>
      </c>
      <c r="N270" s="2"/>
    </row>
    <row r="271" spans="1:14" ht="15">
      <c r="A271" s="13">
        <f t="shared" si="32"/>
        <v>0</v>
      </c>
      <c r="B271" s="54"/>
      <c r="C271" s="28"/>
      <c r="D271" s="27"/>
      <c r="E271" s="31">
        <f t="shared" si="33"/>
        <v>0</v>
      </c>
      <c r="J271" s="2">
        <f t="shared" si="30"/>
        <v>0</v>
      </c>
      <c r="K271" s="2">
        <f t="shared" si="31"/>
        <v>1</v>
      </c>
      <c r="N271" s="2"/>
    </row>
    <row r="272" spans="1:11" ht="15">
      <c r="A272" s="13">
        <f t="shared" si="32"/>
        <v>0</v>
      </c>
      <c r="B272" s="54"/>
      <c r="C272" s="28"/>
      <c r="D272" s="27"/>
      <c r="E272" s="31">
        <f t="shared" si="33"/>
        <v>0</v>
      </c>
      <c r="J272" s="2">
        <f t="shared" si="30"/>
        <v>0</v>
      </c>
      <c r="K272" s="2">
        <f t="shared" si="31"/>
        <v>1</v>
      </c>
    </row>
    <row r="273" spans="1:11" ht="15">
      <c r="A273" s="13">
        <f t="shared" si="32"/>
        <v>0</v>
      </c>
      <c r="B273" s="54"/>
      <c r="C273" s="28"/>
      <c r="D273" s="27"/>
      <c r="E273" s="31">
        <f t="shared" si="33"/>
        <v>0</v>
      </c>
      <c r="J273" s="2">
        <f t="shared" si="30"/>
        <v>0</v>
      </c>
      <c r="K273" s="2">
        <f t="shared" si="31"/>
        <v>1</v>
      </c>
    </row>
    <row r="274" spans="4:6" ht="15">
      <c r="D274" s="2"/>
      <c r="E274" s="2"/>
      <c r="F274" s="5"/>
    </row>
    <row r="276" spans="1:6" ht="15.75">
      <c r="A276" s="10" t="s">
        <v>36</v>
      </c>
      <c r="F276" s="14">
        <f>SUM(F280:F284)</f>
        <v>0</v>
      </c>
    </row>
    <row r="277" spans="1:6" ht="15.75">
      <c r="A277" s="10"/>
      <c r="B277" s="68" t="s">
        <v>77</v>
      </c>
      <c r="C277" s="68"/>
      <c r="D277" s="68"/>
      <c r="E277" s="68"/>
      <c r="F277" s="16"/>
    </row>
    <row r="279" spans="2:6" ht="15.75">
      <c r="B279" s="80" t="s">
        <v>117</v>
      </c>
      <c r="C279" s="81"/>
      <c r="D279" s="80" t="s">
        <v>35</v>
      </c>
      <c r="E279" s="81"/>
      <c r="F279" s="15" t="s">
        <v>8</v>
      </c>
    </row>
    <row r="280" spans="1:11" ht="15">
      <c r="A280" s="13">
        <f>IF(D280&gt;0,1,)</f>
        <v>0</v>
      </c>
      <c r="B280" s="83"/>
      <c r="C280" s="84"/>
      <c r="D280" s="70"/>
      <c r="E280" s="71"/>
      <c r="F280" s="31">
        <f>J280</f>
        <v>0</v>
      </c>
      <c r="J280" s="33">
        <f>IF(D280&gt;0,IF(INT((D280-1)/1000)+1&gt;25,25,INT((D280-1)/1000)+1),0)</f>
        <v>0</v>
      </c>
      <c r="K280" s="6"/>
    </row>
    <row r="281" spans="1:11" ht="15">
      <c r="A281" s="13">
        <f>IF(D281&gt;0,A280+1,)</f>
        <v>0</v>
      </c>
      <c r="B281" s="83"/>
      <c r="C281" s="84"/>
      <c r="D281" s="70"/>
      <c r="E281" s="71"/>
      <c r="F281" s="31">
        <f>J281</f>
        <v>0</v>
      </c>
      <c r="J281" s="33">
        <f>IF(D281&gt;0,IF(INT((D281-1)/1000)+1&gt;25,25,INT((D281-1)/1000)+1),0)</f>
        <v>0</v>
      </c>
      <c r="K281" s="6"/>
    </row>
    <row r="282" spans="1:11" ht="15">
      <c r="A282" s="13">
        <f>IF(D282&gt;0,A281+1,)</f>
        <v>0</v>
      </c>
      <c r="B282" s="83"/>
      <c r="C282" s="84"/>
      <c r="D282" s="70"/>
      <c r="E282" s="71"/>
      <c r="F282" s="31">
        <f>J282</f>
        <v>0</v>
      </c>
      <c r="J282" s="33">
        <f>IF(D282&gt;0,IF(INT((D282-1)/1000)+1&gt;25,25,INT((D282-1)/1000)+1),0)</f>
        <v>0</v>
      </c>
      <c r="K282" s="6"/>
    </row>
    <row r="283" spans="1:11" ht="15">
      <c r="A283" s="13">
        <f>IF(D283&gt;0,A282+1,)</f>
        <v>0</v>
      </c>
      <c r="B283" s="83"/>
      <c r="C283" s="84"/>
      <c r="D283" s="70"/>
      <c r="E283" s="71"/>
      <c r="F283" s="31">
        <f>J283</f>
        <v>0</v>
      </c>
      <c r="J283" s="33">
        <f>IF(D283&gt;0,IF(INT((D283-1)/1000)+1&gt;25,25,INT((D283-1)/1000)+1),0)</f>
        <v>0</v>
      </c>
      <c r="K283" s="6"/>
    </row>
    <row r="284" spans="1:11" ht="15">
      <c r="A284" s="13">
        <f>IF(D284&gt;0,A283+1,)</f>
        <v>0</v>
      </c>
      <c r="B284" s="83"/>
      <c r="C284" s="84"/>
      <c r="D284" s="70"/>
      <c r="E284" s="71"/>
      <c r="F284" s="31">
        <f>J284</f>
        <v>0</v>
      </c>
      <c r="J284" s="33">
        <f>IF(D284&gt;0,IF(INT((D284-1)/1000)+1&gt;25,25,INT((D284-1)/1000)+1),0)</f>
        <v>0</v>
      </c>
      <c r="K284" s="6"/>
    </row>
    <row r="287" spans="1:6" ht="15.75">
      <c r="A287" s="10" t="s">
        <v>7</v>
      </c>
      <c r="F287" s="14">
        <f>SUM(E291:E304)</f>
        <v>0</v>
      </c>
    </row>
    <row r="288" spans="2:5" ht="15" customHeight="1">
      <c r="B288" s="68" t="s">
        <v>87</v>
      </c>
      <c r="C288" s="68"/>
      <c r="D288" s="68"/>
      <c r="E288" s="68"/>
    </row>
    <row r="290" spans="2:5" ht="15.75">
      <c r="B290" s="15" t="s">
        <v>113</v>
      </c>
      <c r="C290" s="15" t="s">
        <v>114</v>
      </c>
      <c r="D290" s="51" t="s">
        <v>37</v>
      </c>
      <c r="E290" s="15" t="s">
        <v>8</v>
      </c>
    </row>
    <row r="291" spans="1:5" ht="15">
      <c r="A291" s="13">
        <f>IF(D291&gt;0,1,)</f>
        <v>0</v>
      </c>
      <c r="B291" s="49"/>
      <c r="C291" s="49"/>
      <c r="D291" s="49"/>
      <c r="E291" s="31">
        <f>D291</f>
        <v>0</v>
      </c>
    </row>
    <row r="292" spans="1:5" ht="15">
      <c r="A292" s="13">
        <f aca="true" t="shared" si="34" ref="A292:A304">IF(D292&gt;0,A291+1,)</f>
        <v>0</v>
      </c>
      <c r="B292" s="49"/>
      <c r="C292" s="49"/>
      <c r="D292" s="49"/>
      <c r="E292" s="31">
        <f>D292</f>
        <v>0</v>
      </c>
    </row>
    <row r="293" spans="1:5" ht="15">
      <c r="A293" s="13">
        <f t="shared" si="34"/>
        <v>0</v>
      </c>
      <c r="B293" s="49"/>
      <c r="C293" s="49"/>
      <c r="D293" s="49"/>
      <c r="E293" s="31">
        <f aca="true" t="shared" si="35" ref="E293:E304">D293</f>
        <v>0</v>
      </c>
    </row>
    <row r="294" spans="1:5" ht="15">
      <c r="A294" s="13">
        <f t="shared" si="34"/>
        <v>0</v>
      </c>
      <c r="B294" s="49"/>
      <c r="C294" s="49"/>
      <c r="D294" s="49"/>
      <c r="E294" s="31">
        <f t="shared" si="35"/>
        <v>0</v>
      </c>
    </row>
    <row r="295" spans="1:5" ht="15">
      <c r="A295" s="13">
        <f t="shared" si="34"/>
        <v>0</v>
      </c>
      <c r="B295" s="49"/>
      <c r="C295" s="49"/>
      <c r="D295" s="49"/>
      <c r="E295" s="31">
        <f t="shared" si="35"/>
        <v>0</v>
      </c>
    </row>
    <row r="296" spans="1:5" ht="15">
      <c r="A296" s="13">
        <f t="shared" si="34"/>
        <v>0</v>
      </c>
      <c r="B296" s="49"/>
      <c r="C296" s="49"/>
      <c r="D296" s="49"/>
      <c r="E296" s="31">
        <f t="shared" si="35"/>
        <v>0</v>
      </c>
    </row>
    <row r="297" spans="1:5" ht="15">
      <c r="A297" s="13">
        <f t="shared" si="34"/>
        <v>0</v>
      </c>
      <c r="B297" s="49"/>
      <c r="C297" s="49"/>
      <c r="D297" s="49"/>
      <c r="E297" s="31">
        <f t="shared" si="35"/>
        <v>0</v>
      </c>
    </row>
    <row r="298" spans="1:5" ht="15">
      <c r="A298" s="13">
        <f t="shared" si="34"/>
        <v>0</v>
      </c>
      <c r="B298" s="49"/>
      <c r="C298" s="49"/>
      <c r="D298" s="49"/>
      <c r="E298" s="31">
        <f t="shared" si="35"/>
        <v>0</v>
      </c>
    </row>
    <row r="299" spans="1:5" ht="15">
      <c r="A299" s="13">
        <f t="shared" si="34"/>
        <v>0</v>
      </c>
      <c r="B299" s="49"/>
      <c r="C299" s="49"/>
      <c r="D299" s="49"/>
      <c r="E299" s="31">
        <f t="shared" si="35"/>
        <v>0</v>
      </c>
    </row>
    <row r="300" spans="1:5" ht="15">
      <c r="A300" s="13">
        <f t="shared" si="34"/>
        <v>0</v>
      </c>
      <c r="B300" s="49"/>
      <c r="C300" s="49"/>
      <c r="D300" s="49"/>
      <c r="E300" s="31">
        <f t="shared" si="35"/>
        <v>0</v>
      </c>
    </row>
    <row r="301" spans="1:5" ht="15">
      <c r="A301" s="13">
        <f t="shared" si="34"/>
        <v>0</v>
      </c>
      <c r="B301" s="49"/>
      <c r="C301" s="49"/>
      <c r="D301" s="49"/>
      <c r="E301" s="31">
        <f t="shared" si="35"/>
        <v>0</v>
      </c>
    </row>
    <row r="302" spans="1:5" ht="15">
      <c r="A302" s="13">
        <f t="shared" si="34"/>
        <v>0</v>
      </c>
      <c r="B302" s="49"/>
      <c r="C302" s="49"/>
      <c r="D302" s="49"/>
      <c r="E302" s="31">
        <f t="shared" si="35"/>
        <v>0</v>
      </c>
    </row>
    <row r="303" spans="1:5" ht="15">
      <c r="A303" s="13">
        <f t="shared" si="34"/>
        <v>0</v>
      </c>
      <c r="B303" s="49"/>
      <c r="C303" s="49"/>
      <c r="D303" s="49"/>
      <c r="E303" s="31">
        <f t="shared" si="35"/>
        <v>0</v>
      </c>
    </row>
    <row r="304" spans="1:5" ht="15">
      <c r="A304" s="13">
        <f t="shared" si="34"/>
        <v>0</v>
      </c>
      <c r="B304" s="49"/>
      <c r="C304" s="49"/>
      <c r="D304" s="49"/>
      <c r="E304" s="31">
        <f t="shared" si="35"/>
        <v>0</v>
      </c>
    </row>
    <row r="305" ht="15">
      <c r="A305" s="13"/>
    </row>
    <row r="307" spans="1:6" ht="15.75">
      <c r="A307" s="10" t="s">
        <v>88</v>
      </c>
      <c r="B307" s="46"/>
      <c r="C307" s="4"/>
      <c r="D307" s="4"/>
      <c r="E307" s="4"/>
      <c r="F307" s="14">
        <f>IF(SUM(F310:F315)&gt;12,12,SUM(F310:F315))</f>
        <v>0</v>
      </c>
    </row>
    <row r="308" spans="2:5" ht="15">
      <c r="B308" s="82" t="s">
        <v>122</v>
      </c>
      <c r="C308" s="68"/>
      <c r="D308" s="68"/>
      <c r="E308" s="68"/>
    </row>
    <row r="309" spans="2:6" ht="15.75">
      <c r="B309" s="80" t="s">
        <v>115</v>
      </c>
      <c r="C309" s="81"/>
      <c r="D309" s="80" t="s">
        <v>38</v>
      </c>
      <c r="E309" s="81"/>
      <c r="F309" s="15" t="s">
        <v>8</v>
      </c>
    </row>
    <row r="310" spans="1:14" ht="15">
      <c r="A310" s="13">
        <f>IF(D310&gt;0,1,)</f>
        <v>0</v>
      </c>
      <c r="B310" s="78"/>
      <c r="C310" s="79"/>
      <c r="D310" s="78"/>
      <c r="E310" s="79"/>
      <c r="F310" s="31">
        <f aca="true" t="shared" si="36" ref="F310:F315">IF(D310=$N$310,4,IF(D310=$N$311,12,0))</f>
        <v>0</v>
      </c>
      <c r="N310" s="2" t="s">
        <v>14</v>
      </c>
    </row>
    <row r="311" spans="1:14" ht="15">
      <c r="A311" s="13">
        <f>IF(D311&gt;0,A310+1,)</f>
        <v>0</v>
      </c>
      <c r="B311" s="78"/>
      <c r="C311" s="79"/>
      <c r="D311" s="78"/>
      <c r="E311" s="79"/>
      <c r="F311" s="31">
        <f t="shared" si="36"/>
        <v>0</v>
      </c>
      <c r="N311" s="2" t="s">
        <v>16</v>
      </c>
    </row>
    <row r="312" spans="1:6" ht="15">
      <c r="A312" s="13">
        <f>IF(D312&gt;0,A311+1,)</f>
        <v>0</v>
      </c>
      <c r="B312" s="78"/>
      <c r="C312" s="79"/>
      <c r="D312" s="78"/>
      <c r="E312" s="79"/>
      <c r="F312" s="31">
        <f t="shared" si="36"/>
        <v>0</v>
      </c>
    </row>
    <row r="313" spans="1:6" ht="15">
      <c r="A313" s="13">
        <f>IF(D313&gt;0,A312+1,)</f>
        <v>0</v>
      </c>
      <c r="B313" s="78"/>
      <c r="C313" s="79"/>
      <c r="D313" s="78"/>
      <c r="E313" s="79"/>
      <c r="F313" s="31">
        <f t="shared" si="36"/>
        <v>0</v>
      </c>
    </row>
    <row r="314" spans="1:6" ht="15">
      <c r="A314" s="13">
        <f>IF(D314&gt;0,A313+1,)</f>
        <v>0</v>
      </c>
      <c r="B314" s="78"/>
      <c r="C314" s="79"/>
      <c r="D314" s="78"/>
      <c r="E314" s="79"/>
      <c r="F314" s="31">
        <f t="shared" si="36"/>
        <v>0</v>
      </c>
    </row>
    <row r="315" spans="1:6" ht="15">
      <c r="A315" s="13">
        <f>IF(D315&gt;0,A314+1,)</f>
        <v>0</v>
      </c>
      <c r="B315" s="78"/>
      <c r="C315" s="79"/>
      <c r="D315" s="78"/>
      <c r="E315" s="79"/>
      <c r="F315" s="31">
        <f t="shared" si="36"/>
        <v>0</v>
      </c>
    </row>
  </sheetData>
  <sheetProtection insertRows="0" deleteRows="0" selectLockedCells="1"/>
  <mergeCells count="103">
    <mergeCell ref="B4:F4"/>
    <mergeCell ref="C6:F6"/>
    <mergeCell ref="C7:F7"/>
    <mergeCell ref="B12:E12"/>
    <mergeCell ref="B13:E13"/>
    <mergeCell ref="B98:E98"/>
    <mergeCell ref="B99:E99"/>
    <mergeCell ref="B100:E100"/>
    <mergeCell ref="B101:E101"/>
    <mergeCell ref="B102:E102"/>
    <mergeCell ref="B103:E103"/>
    <mergeCell ref="B104:E104"/>
    <mergeCell ref="B134:E134"/>
    <mergeCell ref="B165:E165"/>
    <mergeCell ref="B166:E166"/>
    <mergeCell ref="B167:E167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B193:E193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B250:E250"/>
    <mergeCell ref="B252:C252"/>
    <mergeCell ref="D252:E252"/>
    <mergeCell ref="B253:C253"/>
    <mergeCell ref="D253:E253"/>
    <mergeCell ref="B254:C254"/>
    <mergeCell ref="D254:E254"/>
    <mergeCell ref="B255:C255"/>
    <mergeCell ref="D255:E255"/>
    <mergeCell ref="B256:C256"/>
    <mergeCell ref="D256:E256"/>
    <mergeCell ref="B257:C257"/>
    <mergeCell ref="D257:E257"/>
    <mergeCell ref="B258:C258"/>
    <mergeCell ref="D258:E258"/>
    <mergeCell ref="B261:E261"/>
    <mergeCell ref="B277:E277"/>
    <mergeCell ref="B279:C279"/>
    <mergeCell ref="D279:E279"/>
    <mergeCell ref="B280:C280"/>
    <mergeCell ref="D280:E280"/>
    <mergeCell ref="B281:C281"/>
    <mergeCell ref="D281:E281"/>
    <mergeCell ref="B282:C282"/>
    <mergeCell ref="D282:E282"/>
    <mergeCell ref="B283:C283"/>
    <mergeCell ref="D283:E283"/>
    <mergeCell ref="B284:C284"/>
    <mergeCell ref="D284:E284"/>
    <mergeCell ref="B288:E288"/>
    <mergeCell ref="B308:E308"/>
    <mergeCell ref="B309:C309"/>
    <mergeCell ref="D309:E309"/>
    <mergeCell ref="B310:C310"/>
    <mergeCell ref="D310:E310"/>
    <mergeCell ref="B311:C311"/>
    <mergeCell ref="D311:E311"/>
    <mergeCell ref="B312:C312"/>
    <mergeCell ref="D312:E312"/>
    <mergeCell ref="B313:C313"/>
    <mergeCell ref="D313:E313"/>
    <mergeCell ref="B314:C314"/>
    <mergeCell ref="D314:E314"/>
    <mergeCell ref="B315:C315"/>
    <mergeCell ref="D315:E315"/>
  </mergeCells>
  <conditionalFormatting sqref="A8 A291:A305 A137:A161 A107:A130 A170:A190 A196:A224 A230:A247 A253:A258 A264:A273 A280:A284 A310:A315">
    <cfRule type="cellIs" priority="17" dxfId="4" operator="greaterThan" stopIfTrue="1">
      <formula>0</formula>
    </cfRule>
    <cfRule type="cellIs" priority="18" dxfId="0" operator="greaterThan" stopIfTrue="1">
      <formula>0</formula>
    </cfRule>
    <cfRule type="cellIs" priority="19" dxfId="58" operator="greaterThan" stopIfTrue="1">
      <formula>0</formula>
    </cfRule>
    <cfRule type="cellIs" priority="20" dxfId="4" operator="greaterThan" stopIfTrue="1">
      <formula>0</formula>
    </cfRule>
  </conditionalFormatting>
  <conditionalFormatting sqref="F107:F130">
    <cfRule type="cellIs" priority="15" dxfId="59" operator="greaterThan" stopIfTrue="1">
      <formula>0</formula>
    </cfRule>
    <cfRule type="cellIs" priority="16" dxfId="0" operator="greaterThan" stopIfTrue="1">
      <formula>0</formula>
    </cfRule>
  </conditionalFormatting>
  <conditionalFormatting sqref="E137:E161 G170:H190 G196:H224 F230:F247 F253:F258 E264:E273 F280:F284 E291:E304 F310:F315">
    <cfRule type="cellIs" priority="14" dxfId="4" operator="greaterThan" stopIfTrue="1">
      <formula>0</formula>
    </cfRule>
  </conditionalFormatting>
  <conditionalFormatting sqref="A107:A130 A137:A161">
    <cfRule type="cellIs" priority="10" dxfId="4" operator="greaterThan" stopIfTrue="1">
      <formula>0</formula>
    </cfRule>
    <cfRule type="cellIs" priority="11" dxfId="0" operator="greaterThan" stopIfTrue="1">
      <formula>0</formula>
    </cfRule>
    <cfRule type="cellIs" priority="12" dxfId="58" operator="greaterThan" stopIfTrue="1">
      <formula>0</formula>
    </cfRule>
    <cfRule type="cellIs" priority="13" dxfId="4" operator="greaterThan" stopIfTrue="1">
      <formula>0</formula>
    </cfRule>
  </conditionalFormatting>
  <conditionalFormatting sqref="F107:F130">
    <cfRule type="cellIs" priority="8" dxfId="59" operator="greaterThan" stopIfTrue="1">
      <formula>0</formula>
    </cfRule>
    <cfRule type="cellIs" priority="9" dxfId="0" operator="greaterThan" stopIfTrue="1">
      <formula>0</formula>
    </cfRule>
  </conditionalFormatting>
  <conditionalFormatting sqref="E137:E161">
    <cfRule type="cellIs" priority="7" dxfId="4" operator="greaterThan" stopIfTrue="1">
      <formula>0</formula>
    </cfRule>
  </conditionalFormatting>
  <conditionalFormatting sqref="A16:A94">
    <cfRule type="cellIs" priority="3" dxfId="4" operator="greaterThan" stopIfTrue="1">
      <formula>0</formula>
    </cfRule>
    <cfRule type="cellIs" priority="4" dxfId="0" operator="greaterThan" stopIfTrue="1">
      <formula>0</formula>
    </cfRule>
    <cfRule type="cellIs" priority="5" dxfId="58" operator="greaterThan" stopIfTrue="1">
      <formula>0</formula>
    </cfRule>
    <cfRule type="cellIs" priority="6" dxfId="4" operator="greaterThan" stopIfTrue="1">
      <formula>0</formula>
    </cfRule>
  </conditionalFormatting>
  <conditionalFormatting sqref="E73:E94 F16:F72">
    <cfRule type="cellIs" priority="1" dxfId="4" operator="greaterThan" stopIfTrue="1">
      <formula>0</formula>
    </cfRule>
    <cfRule type="cellIs" priority="2" dxfId="4" operator="greaterThan" stopIfTrue="1">
      <formula>0</formula>
    </cfRule>
  </conditionalFormatting>
  <dataValidations count="19">
    <dataValidation type="list" allowBlank="1" showInputMessage="1" showErrorMessage="1" sqref="C107:C130">
      <formula1>$O$107:$O$109</formula1>
    </dataValidation>
    <dataValidation type="list" allowBlank="1" showInputMessage="1" showErrorMessage="1" sqref="D73:D94">
      <formula1>$Q$16:$Q$19</formula1>
    </dataValidation>
    <dataValidation type="list" allowBlank="1" showInputMessage="1" showErrorMessage="1" sqref="C173:C190">
      <formula1>$O$170:$O$171</formula1>
    </dataValidation>
    <dataValidation type="list" allowBlank="1" showInputMessage="1" showErrorMessage="1" sqref="D170:D190">
      <formula1>$P$170:$P$171</formula1>
    </dataValidation>
    <dataValidation type="whole" allowBlank="1" showInputMessage="1" showErrorMessage="1" prompt="Máximo de 24 meses" sqref="D291:D304">
      <formula1>0</formula1>
      <formula2>24</formula2>
    </dataValidation>
    <dataValidation type="list" allowBlank="1" showInputMessage="1" showErrorMessage="1" sqref="D264:D273">
      <formula1>$N$264:$N$266</formula1>
    </dataValidation>
    <dataValidation type="list" allowBlank="1" showInputMessage="1" showErrorMessage="1" sqref="C264:C273">
      <formula1>$M$264:$M$265</formula1>
    </dataValidation>
    <dataValidation type="list" allowBlank="1" showInputMessage="1" showErrorMessage="1" sqref="D253:D258">
      <formula1>$L$253:$L$254</formula1>
    </dataValidation>
    <dataValidation type="list" allowBlank="1" showInputMessage="1" showErrorMessage="1" sqref="E200:E224">
      <formula1>$O$196:$O$197</formula1>
    </dataValidation>
    <dataValidation type="list" allowBlank="1" showInputMessage="1" showErrorMessage="1" sqref="D200:D224">
      <formula1>$N$196:$N$198</formula1>
    </dataValidation>
    <dataValidation type="list" allowBlank="1" showInputMessage="1" showErrorMessage="1" sqref="C230:C247 C200:C224">
      <formula1>$P$196:$P$197</formula1>
    </dataValidation>
    <dataValidation type="list" allowBlank="1" showInputMessage="1" showErrorMessage="1" sqref="E107:E130 C140:C161">
      <formula1>$P$107:$P$109</formula1>
    </dataValidation>
    <dataValidation type="list" allowBlank="1" showInputMessage="1" showErrorMessage="1" sqref="D310:D315">
      <formula1>$N$310:$N$311</formula1>
    </dataValidation>
    <dataValidation type="list" allowBlank="1" showInputMessage="1" showErrorMessage="1" sqref="C137:C139">
      <formula1>$N$108:$N$110</formula1>
    </dataValidation>
    <dataValidation type="list" allowBlank="1" showInputMessage="1" showErrorMessage="1" sqref="C170:C172">
      <formula1>$M$169:$M$170</formula1>
    </dataValidation>
    <dataValidation type="list" allowBlank="1" showInputMessage="1" showErrorMessage="1" sqref="C196:C199">
      <formula1>$N$195:$N$196</formula1>
    </dataValidation>
    <dataValidation type="list" allowBlank="1" showInputMessage="1" showErrorMessage="1" sqref="D196:D199">
      <formula1>$L$195:$L$197</formula1>
    </dataValidation>
    <dataValidation type="list" allowBlank="1" showInputMessage="1" showErrorMessage="1" sqref="E196:E199">
      <formula1>$M$195:$M$196</formula1>
    </dataValidation>
    <dataValidation type="list" allowBlank="1" showInputMessage="1" showErrorMessage="1" sqref="C73:C94 D16:D72">
      <formula1>$P$16:$P$20</formula1>
    </dataValidation>
  </dataValidations>
  <printOptions/>
  <pageMargins left="0.39" right="0.31" top="0.5118110236220472" bottom="0.7480314960629921" header="0.31496062992125984" footer="0.31496062992125984"/>
  <pageSetup fitToHeight="0" fitToWidth="1" horizontalDpi="600" verticalDpi="600" orientation="portrait" paperSize="9" scale="72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raul.martinez</dc:creator>
  <cp:keywords/>
  <dc:description/>
  <cp:lastModifiedBy>Martínez Fernández Raúl</cp:lastModifiedBy>
  <cp:lastPrinted>2022-11-23T14:20:08Z</cp:lastPrinted>
  <dcterms:created xsi:type="dcterms:W3CDTF">2012-06-13T06:47:30Z</dcterms:created>
  <dcterms:modified xsi:type="dcterms:W3CDTF">2023-04-25T07:25:31Z</dcterms:modified>
  <cp:category/>
  <cp:version/>
  <cp:contentType/>
  <cp:contentStatus/>
</cp:coreProperties>
</file>